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defaultThemeVersion="124226"/>
  <bookViews>
    <workbookView xWindow="240" yWindow="105" windowWidth="14805" windowHeight="8010" firstSheet="2" activeTab="4"/>
  </bookViews>
  <sheets>
    <sheet name="Balanza de Comprobación" sheetId="15" r:id="rId1"/>
    <sheet name="BalanceGeneral_Situacion" sheetId="1" r:id="rId2"/>
    <sheet name="EstadoResultados_Rendimiento" sheetId="3" r:id="rId3"/>
    <sheet name="Estado Flujo de Efectivo" sheetId="17" r:id="rId4"/>
    <sheet name="Estado de Cambios en Patrimonio" sheetId="16" r:id="rId5"/>
    <sheet name="EstadoSituacionEvolucionBienes" sheetId="5" state="hidden" r:id="rId6"/>
    <sheet name="EstadoEjecucionPresupuestaria" sheetId="7" state="hidden" r:id="rId7"/>
  </sheets>
  <definedNames>
    <definedName name="_xlnm._FilterDatabase" localSheetId="1" hidden="1">BalanceGeneral_Situacion!#REF!</definedName>
    <definedName name="_xlnm._FilterDatabase" localSheetId="0" hidden="1">'Balanza de Comprobación'!$A$8:$O$51</definedName>
    <definedName name="_xlnm.Print_Area" localSheetId="1">BalanceGeneral_Situacion!$A$1:$F$204</definedName>
    <definedName name="_xlnm.Print_Area" localSheetId="0">'Balanza de Comprobación'!$A$1:$G$69</definedName>
    <definedName name="_xlnm.Print_Area" localSheetId="4">'Estado de Cambios en Patrimonio'!$A$1:$J$32</definedName>
    <definedName name="_xlnm.Print_Area" localSheetId="3">'Estado Flujo de Efectivo'!$A$1:$E$59</definedName>
    <definedName name="_xlnm.Print_Area" localSheetId="2">EstadoResultados_Rendimiento!$A$1:$F$240</definedName>
    <definedName name="_xlnm.Print_Area" localSheetId="5">EstadoSituacionEvolucionBienes!$A$1:$T$352</definedName>
    <definedName name="_xlnm.Print_Titles" localSheetId="1">BalanceGeneral_Situacion!$1:$8</definedName>
    <definedName name="_xlnm.Print_Titles" localSheetId="0">'Balanza de Comprobación'!$1:$8</definedName>
    <definedName name="_xlnm.Print_Titles" localSheetId="2">EstadoResultados_Rendimiento!$1:$6</definedName>
    <definedName name="_xlnm.Print_Titles" localSheetId="5">EstadoSituacionEvolucionBienes!$1:$7</definedName>
  </definedNames>
  <calcPr calcId="145621"/>
</workbook>
</file>

<file path=xl/calcChain.xml><?xml version="1.0" encoding="utf-8"?>
<calcChain xmlns="http://schemas.openxmlformats.org/spreadsheetml/2006/main">
  <c r="D93" i="3" l="1"/>
  <c r="D15" i="15"/>
  <c r="D14" i="15"/>
  <c r="D13" i="15"/>
  <c r="D12" i="15"/>
  <c r="D123" i="1"/>
  <c r="D124" i="1"/>
  <c r="D150" i="3"/>
  <c r="D170" i="1"/>
  <c r="F170" i="1"/>
  <c r="D184" i="1"/>
  <c r="A60" i="17"/>
  <c r="D201" i="1"/>
  <c r="D238" i="3"/>
  <c r="C59" i="17"/>
  <c r="B202" i="1"/>
  <c r="B239" i="3"/>
  <c r="B60" i="17"/>
  <c r="D202" i="1"/>
  <c r="E202" i="1"/>
  <c r="E239" i="3"/>
  <c r="D60" i="17"/>
  <c r="A201" i="1"/>
  <c r="A238" i="3"/>
  <c r="A59" i="17"/>
  <c r="A32" i="16"/>
  <c r="A2" i="1"/>
  <c r="A1" i="3"/>
  <c r="A1" i="17"/>
  <c r="A1" i="16"/>
  <c r="A1" i="5"/>
  <c r="E12" i="1"/>
  <c r="E169" i="1"/>
  <c r="E121" i="1"/>
  <c r="D13" i="1"/>
  <c r="F13" i="1"/>
  <c r="J27" i="16"/>
  <c r="J26" i="16"/>
  <c r="J25" i="16"/>
  <c r="J24" i="16"/>
  <c r="J23" i="16"/>
  <c r="J22" i="16"/>
  <c r="J19" i="16"/>
  <c r="J18" i="16"/>
  <c r="J17" i="16"/>
  <c r="J16" i="16"/>
  <c r="J15" i="16"/>
  <c r="J14" i="16"/>
  <c r="J13" i="16"/>
  <c r="J12" i="16"/>
  <c r="J11" i="16"/>
  <c r="J9" i="16"/>
  <c r="F11" i="5"/>
  <c r="M11" i="5"/>
  <c r="N11" i="5"/>
  <c r="R11" i="5"/>
  <c r="S11" i="5"/>
  <c r="T11" i="5"/>
  <c r="F13" i="5"/>
  <c r="M13" i="5"/>
  <c r="N13" i="5"/>
  <c r="S13" i="5"/>
  <c r="T13" i="5"/>
  <c r="F14" i="5"/>
  <c r="F15" i="5"/>
  <c r="M15" i="5"/>
  <c r="N15" i="5"/>
  <c r="R15" i="5"/>
  <c r="S15" i="5"/>
  <c r="T15" i="5"/>
  <c r="F16" i="5"/>
  <c r="M16" i="5"/>
  <c r="N16" i="5"/>
  <c r="F17" i="5"/>
  <c r="F18" i="5"/>
  <c r="M18" i="5"/>
  <c r="N18" i="5"/>
  <c r="R18" i="5"/>
  <c r="S18" i="5"/>
  <c r="T18" i="5"/>
  <c r="F21" i="5"/>
  <c r="M21" i="5"/>
  <c r="N21" i="5"/>
  <c r="R21" i="5"/>
  <c r="S21" i="5"/>
  <c r="T21" i="5"/>
  <c r="M46" i="5"/>
  <c r="A4" i="17"/>
  <c r="AA3" i="17"/>
  <c r="AB3" i="17" s="1"/>
  <c r="H17" i="7"/>
  <c r="J17" i="7"/>
  <c r="J33" i="7"/>
  <c r="I33" i="7"/>
  <c r="J32" i="7"/>
  <c r="I32" i="7"/>
  <c r="J31" i="7"/>
  <c r="I31" i="7"/>
  <c r="J30" i="7"/>
  <c r="I30" i="7"/>
  <c r="J29" i="7"/>
  <c r="I29" i="7"/>
  <c r="J28" i="7"/>
  <c r="I28" i="7"/>
  <c r="J27" i="7"/>
  <c r="I27" i="7"/>
  <c r="J26" i="7"/>
  <c r="I26" i="7"/>
  <c r="J25" i="7"/>
  <c r="I25" i="7"/>
  <c r="J24" i="7"/>
  <c r="I24" i="7"/>
  <c r="J23" i="7"/>
  <c r="I23" i="7"/>
  <c r="J22" i="7"/>
  <c r="I22" i="7"/>
  <c r="I17" i="7"/>
  <c r="G22" i="7"/>
  <c r="G23" i="7"/>
  <c r="G24" i="7"/>
  <c r="G25" i="7"/>
  <c r="G26" i="7"/>
  <c r="G27" i="7"/>
  <c r="G28" i="7"/>
  <c r="G29" i="7"/>
  <c r="G30" i="7"/>
  <c r="G31" i="7"/>
  <c r="G32" i="7"/>
  <c r="G33" i="7"/>
  <c r="G34" i="7"/>
  <c r="G13" i="7"/>
  <c r="G14" i="7"/>
  <c r="G12" i="7"/>
  <c r="G15" i="7"/>
  <c r="G16" i="7"/>
  <c r="G17" i="7"/>
  <c r="G18" i="7"/>
  <c r="G19" i="7"/>
  <c r="F19" i="7"/>
  <c r="H12" i="7"/>
  <c r="H34" i="7"/>
  <c r="H36" i="7"/>
  <c r="F34" i="7"/>
  <c r="F36" i="7"/>
  <c r="D34" i="7"/>
  <c r="D19" i="7"/>
  <c r="D36" i="7"/>
  <c r="C34" i="7"/>
  <c r="C19" i="7"/>
  <c r="C36" i="7"/>
  <c r="F16" i="1"/>
  <c r="F17" i="1"/>
  <c r="F18" i="1"/>
  <c r="F19" i="1"/>
  <c r="F20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9" i="1"/>
  <c r="F40" i="1"/>
  <c r="F41" i="1"/>
  <c r="F45" i="1"/>
  <c r="F46" i="1"/>
  <c r="E100" i="1"/>
  <c r="E220" i="3"/>
  <c r="E39" i="3"/>
  <c r="E100" i="3"/>
  <c r="E215" i="3"/>
  <c r="E202" i="3"/>
  <c r="D220" i="3"/>
  <c r="E211" i="3"/>
  <c r="E210" i="3"/>
  <c r="D215" i="3"/>
  <c r="F215" i="3"/>
  <c r="D202" i="3"/>
  <c r="F202" i="3"/>
  <c r="E131" i="3"/>
  <c r="E128" i="3"/>
  <c r="E107" i="3"/>
  <c r="E110" i="3"/>
  <c r="E118" i="3"/>
  <c r="E122" i="3"/>
  <c r="E99" i="3"/>
  <c r="E95" i="3"/>
  <c r="E91" i="3"/>
  <c r="E90" i="3"/>
  <c r="E81" i="3"/>
  <c r="E73" i="3"/>
  <c r="E77" i="3"/>
  <c r="E72" i="3"/>
  <c r="E70" i="3"/>
  <c r="E60" i="3"/>
  <c r="E57" i="3"/>
  <c r="E53" i="3"/>
  <c r="E50" i="3"/>
  <c r="E47" i="3"/>
  <c r="E44" i="3"/>
  <c r="E38" i="3"/>
  <c r="E36" i="3"/>
  <c r="E32" i="3"/>
  <c r="E31" i="3"/>
  <c r="E29" i="3"/>
  <c r="D29" i="3"/>
  <c r="F29" i="3"/>
  <c r="E25" i="3"/>
  <c r="D25" i="3"/>
  <c r="F25" i="3"/>
  <c r="E21" i="3"/>
  <c r="E14" i="3"/>
  <c r="D14" i="3"/>
  <c r="F14" i="3"/>
  <c r="D21" i="3"/>
  <c r="F21" i="3"/>
  <c r="D36" i="3"/>
  <c r="F36" i="3"/>
  <c r="D44" i="3"/>
  <c r="D53" i="3"/>
  <c r="F53" i="3"/>
  <c r="D73" i="3"/>
  <c r="D77" i="3"/>
  <c r="D81" i="3"/>
  <c r="D72" i="3"/>
  <c r="F72" i="3"/>
  <c r="F81" i="3"/>
  <c r="D110" i="3"/>
  <c r="D128" i="3"/>
  <c r="F128" i="3"/>
  <c r="D28" i="16"/>
  <c r="D29" i="16"/>
  <c r="E28" i="16"/>
  <c r="E29" i="16"/>
  <c r="F28" i="16"/>
  <c r="F29" i="16"/>
  <c r="H28" i="16"/>
  <c r="H29" i="16"/>
  <c r="I28" i="16"/>
  <c r="I29" i="16"/>
  <c r="D211" i="3"/>
  <c r="D100" i="3"/>
  <c r="E66" i="1"/>
  <c r="R17" i="5"/>
  <c r="S17" i="5"/>
  <c r="M17" i="5"/>
  <c r="N17" i="5"/>
  <c r="T17" i="5"/>
  <c r="R16" i="5"/>
  <c r="S16" i="5"/>
  <c r="S10" i="5"/>
  <c r="S12" i="5"/>
  <c r="R14" i="5"/>
  <c r="S14" i="5"/>
  <c r="S19" i="5"/>
  <c r="S20" i="5"/>
  <c r="S22" i="5"/>
  <c r="S23" i="5"/>
  <c r="S24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89" i="5"/>
  <c r="S90" i="5"/>
  <c r="S92" i="5"/>
  <c r="C90" i="5"/>
  <c r="D90" i="5"/>
  <c r="E90" i="5"/>
  <c r="G90" i="5"/>
  <c r="H90" i="5"/>
  <c r="I90" i="5"/>
  <c r="J90" i="5"/>
  <c r="K90" i="5"/>
  <c r="L90" i="5"/>
  <c r="O90" i="5"/>
  <c r="P90" i="5"/>
  <c r="Q90" i="5"/>
  <c r="R90" i="5"/>
  <c r="B90" i="5"/>
  <c r="C53" i="5"/>
  <c r="D53" i="5"/>
  <c r="D92" i="5"/>
  <c r="E53" i="5"/>
  <c r="E92" i="5"/>
  <c r="G53" i="5"/>
  <c r="I53" i="5"/>
  <c r="I92" i="5"/>
  <c r="J53" i="5"/>
  <c r="J92" i="5"/>
  <c r="K53" i="5"/>
  <c r="K92" i="5"/>
  <c r="L53" i="5"/>
  <c r="L92" i="5"/>
  <c r="O53" i="5"/>
  <c r="O92" i="5"/>
  <c r="P53" i="5"/>
  <c r="P92" i="5"/>
  <c r="B53" i="5"/>
  <c r="B92" i="5"/>
  <c r="M89" i="5"/>
  <c r="F89" i="5"/>
  <c r="N89" i="5"/>
  <c r="T89" i="5"/>
  <c r="M88" i="5"/>
  <c r="F88" i="5"/>
  <c r="N88" i="5"/>
  <c r="T88" i="5"/>
  <c r="M87" i="5"/>
  <c r="F87" i="5"/>
  <c r="N87" i="5"/>
  <c r="T87" i="5"/>
  <c r="M86" i="5"/>
  <c r="F86" i="5"/>
  <c r="N86" i="5"/>
  <c r="T86" i="5"/>
  <c r="M85" i="5"/>
  <c r="F85" i="5"/>
  <c r="N85" i="5"/>
  <c r="T85" i="5"/>
  <c r="M84" i="5"/>
  <c r="F84" i="5"/>
  <c r="N84" i="5"/>
  <c r="T84" i="5"/>
  <c r="M83" i="5"/>
  <c r="F83" i="5"/>
  <c r="N83" i="5"/>
  <c r="T83" i="5"/>
  <c r="M82" i="5"/>
  <c r="F82" i="5"/>
  <c r="N82" i="5"/>
  <c r="T82" i="5"/>
  <c r="M81" i="5"/>
  <c r="F81" i="5"/>
  <c r="N81" i="5"/>
  <c r="T81" i="5"/>
  <c r="M80" i="5"/>
  <c r="F80" i="5"/>
  <c r="N80" i="5"/>
  <c r="T80" i="5"/>
  <c r="M79" i="5"/>
  <c r="F79" i="5"/>
  <c r="N79" i="5"/>
  <c r="T79" i="5"/>
  <c r="M78" i="5"/>
  <c r="F78" i="5"/>
  <c r="N78" i="5"/>
  <c r="T78" i="5"/>
  <c r="M77" i="5"/>
  <c r="F77" i="5"/>
  <c r="N77" i="5"/>
  <c r="T77" i="5"/>
  <c r="M76" i="5"/>
  <c r="F76" i="5"/>
  <c r="N76" i="5"/>
  <c r="T76" i="5"/>
  <c r="M75" i="5"/>
  <c r="F75" i="5"/>
  <c r="N75" i="5"/>
  <c r="T75" i="5"/>
  <c r="M74" i="5"/>
  <c r="F74" i="5"/>
  <c r="N74" i="5"/>
  <c r="T74" i="5"/>
  <c r="M73" i="5"/>
  <c r="F73" i="5"/>
  <c r="N73" i="5"/>
  <c r="T73" i="5"/>
  <c r="M72" i="5"/>
  <c r="F72" i="5"/>
  <c r="N72" i="5"/>
  <c r="T72" i="5"/>
  <c r="M71" i="5"/>
  <c r="F71" i="5"/>
  <c r="N71" i="5"/>
  <c r="T71" i="5"/>
  <c r="M70" i="5"/>
  <c r="F70" i="5"/>
  <c r="N70" i="5"/>
  <c r="T70" i="5"/>
  <c r="M69" i="5"/>
  <c r="F69" i="5"/>
  <c r="N69" i="5"/>
  <c r="T69" i="5"/>
  <c r="M68" i="5"/>
  <c r="F68" i="5"/>
  <c r="N68" i="5"/>
  <c r="T68" i="5"/>
  <c r="M67" i="5"/>
  <c r="F67" i="5"/>
  <c r="N67" i="5"/>
  <c r="T67" i="5"/>
  <c r="M66" i="5"/>
  <c r="F66" i="5"/>
  <c r="N66" i="5"/>
  <c r="T66" i="5"/>
  <c r="M65" i="5"/>
  <c r="F65" i="5"/>
  <c r="N65" i="5"/>
  <c r="T65" i="5"/>
  <c r="M64" i="5"/>
  <c r="F64" i="5"/>
  <c r="N64" i="5"/>
  <c r="T64" i="5"/>
  <c r="M63" i="5"/>
  <c r="F63" i="5"/>
  <c r="N63" i="5"/>
  <c r="T63" i="5"/>
  <c r="M62" i="5"/>
  <c r="F62" i="5"/>
  <c r="N62" i="5"/>
  <c r="T62" i="5"/>
  <c r="M61" i="5"/>
  <c r="F61" i="5"/>
  <c r="N61" i="5"/>
  <c r="T61" i="5"/>
  <c r="M60" i="5"/>
  <c r="F60" i="5"/>
  <c r="N60" i="5"/>
  <c r="T60" i="5"/>
  <c r="M59" i="5"/>
  <c r="F59" i="5"/>
  <c r="M58" i="5"/>
  <c r="F58" i="5"/>
  <c r="N58" i="5"/>
  <c r="T58" i="5"/>
  <c r="M57" i="5"/>
  <c r="M90" i="5"/>
  <c r="F57" i="5"/>
  <c r="F90" i="5"/>
  <c r="N57" i="5"/>
  <c r="T57" i="5"/>
  <c r="M52" i="5"/>
  <c r="F52" i="5"/>
  <c r="N52" i="5"/>
  <c r="T52" i="5"/>
  <c r="M51" i="5"/>
  <c r="F51" i="5"/>
  <c r="N51" i="5"/>
  <c r="T51" i="5"/>
  <c r="M50" i="5"/>
  <c r="F50" i="5"/>
  <c r="N50" i="5"/>
  <c r="T50" i="5"/>
  <c r="M49" i="5"/>
  <c r="F49" i="5"/>
  <c r="N49" i="5"/>
  <c r="T49" i="5"/>
  <c r="M48" i="5"/>
  <c r="F48" i="5"/>
  <c r="N48" i="5"/>
  <c r="T48" i="5"/>
  <c r="M47" i="5"/>
  <c r="F47" i="5"/>
  <c r="N47" i="5"/>
  <c r="T47" i="5"/>
  <c r="F46" i="5"/>
  <c r="N46" i="5"/>
  <c r="T46" i="5"/>
  <c r="M45" i="5"/>
  <c r="F45" i="5"/>
  <c r="N45" i="5"/>
  <c r="T45" i="5"/>
  <c r="F44" i="5"/>
  <c r="M44" i="5"/>
  <c r="N44" i="5"/>
  <c r="T44" i="5"/>
  <c r="M43" i="5"/>
  <c r="F43" i="5"/>
  <c r="N43" i="5"/>
  <c r="T43" i="5"/>
  <c r="M42" i="5"/>
  <c r="F42" i="5"/>
  <c r="N42" i="5"/>
  <c r="T42" i="5"/>
  <c r="M41" i="5"/>
  <c r="F41" i="5"/>
  <c r="N41" i="5"/>
  <c r="T41" i="5"/>
  <c r="M40" i="5"/>
  <c r="F40" i="5"/>
  <c r="N40" i="5"/>
  <c r="T40" i="5"/>
  <c r="M39" i="5"/>
  <c r="F39" i="5"/>
  <c r="N39" i="5"/>
  <c r="T39" i="5"/>
  <c r="M38" i="5"/>
  <c r="F38" i="5"/>
  <c r="N38" i="5"/>
  <c r="T38" i="5"/>
  <c r="M37" i="5"/>
  <c r="F37" i="5"/>
  <c r="N37" i="5"/>
  <c r="T37" i="5"/>
  <c r="M36" i="5"/>
  <c r="F36" i="5"/>
  <c r="N36" i="5"/>
  <c r="T36" i="5"/>
  <c r="M35" i="5"/>
  <c r="F35" i="5"/>
  <c r="N35" i="5"/>
  <c r="T35" i="5"/>
  <c r="M34" i="5"/>
  <c r="F34" i="5"/>
  <c r="N34" i="5"/>
  <c r="T34" i="5"/>
  <c r="M33" i="5"/>
  <c r="F33" i="5"/>
  <c r="N33" i="5"/>
  <c r="T33" i="5"/>
  <c r="M32" i="5"/>
  <c r="F32" i="5"/>
  <c r="N32" i="5"/>
  <c r="T32" i="5"/>
  <c r="M31" i="5"/>
  <c r="F31" i="5"/>
  <c r="N31" i="5"/>
  <c r="T31" i="5"/>
  <c r="M30" i="5"/>
  <c r="F30" i="5"/>
  <c r="N30" i="5"/>
  <c r="T30" i="5"/>
  <c r="M29" i="5"/>
  <c r="F29" i="5"/>
  <c r="N29" i="5"/>
  <c r="T29" i="5"/>
  <c r="M28" i="5"/>
  <c r="F28" i="5"/>
  <c r="N28" i="5"/>
  <c r="T28" i="5"/>
  <c r="M27" i="5"/>
  <c r="F27" i="5"/>
  <c r="N27" i="5"/>
  <c r="T27" i="5"/>
  <c r="M26" i="5"/>
  <c r="F26" i="5"/>
  <c r="N26" i="5"/>
  <c r="T26" i="5"/>
  <c r="M25" i="5"/>
  <c r="F25" i="5"/>
  <c r="N25" i="5"/>
  <c r="T25" i="5"/>
  <c r="M24" i="5"/>
  <c r="F24" i="5"/>
  <c r="M23" i="5"/>
  <c r="F23" i="5"/>
  <c r="N23" i="5"/>
  <c r="T23" i="5"/>
  <c r="F22" i="5"/>
  <c r="M22" i="5"/>
  <c r="N22" i="5"/>
  <c r="T22" i="5"/>
  <c r="M20" i="5"/>
  <c r="M19" i="5"/>
  <c r="F19" i="5"/>
  <c r="N19" i="5"/>
  <c r="T19" i="5"/>
  <c r="M14" i="5"/>
  <c r="N14" i="5"/>
  <c r="T14" i="5"/>
  <c r="M12" i="5"/>
  <c r="M10" i="5"/>
  <c r="M53" i="5"/>
  <c r="F20" i="5"/>
  <c r="N20" i="5"/>
  <c r="T20" i="5"/>
  <c r="F10" i="5"/>
  <c r="F12" i="5"/>
  <c r="F53" i="5"/>
  <c r="F92" i="5"/>
  <c r="N12" i="5"/>
  <c r="T12" i="5"/>
  <c r="F139" i="3"/>
  <c r="F140" i="3"/>
  <c r="F141" i="3"/>
  <c r="F142" i="3"/>
  <c r="F143" i="3"/>
  <c r="F144" i="3"/>
  <c r="F145" i="3"/>
  <c r="F146" i="3"/>
  <c r="F148" i="3"/>
  <c r="F149" i="3"/>
  <c r="F151" i="3"/>
  <c r="F152" i="3"/>
  <c r="F153" i="3"/>
  <c r="F154" i="3"/>
  <c r="F156" i="3"/>
  <c r="F161" i="3"/>
  <c r="F165" i="3"/>
  <c r="F167" i="3"/>
  <c r="F168" i="3"/>
  <c r="F170" i="3"/>
  <c r="F171" i="3"/>
  <c r="F172" i="3"/>
  <c r="F174" i="3"/>
  <c r="F175" i="3"/>
  <c r="F177" i="3"/>
  <c r="F178" i="3"/>
  <c r="F179" i="3"/>
  <c r="F180" i="3"/>
  <c r="F181" i="3"/>
  <c r="F182" i="3"/>
  <c r="F185" i="3"/>
  <c r="F186" i="3"/>
  <c r="F187" i="3"/>
  <c r="F188" i="3"/>
  <c r="F190" i="3"/>
  <c r="F191" i="3"/>
  <c r="F192" i="3"/>
  <c r="F193" i="3"/>
  <c r="F194" i="3"/>
  <c r="F195" i="3"/>
  <c r="F197" i="3"/>
  <c r="F198" i="3"/>
  <c r="F200" i="3"/>
  <c r="F201" i="3"/>
  <c r="F203" i="3"/>
  <c r="F204" i="3"/>
  <c r="F205" i="3"/>
  <c r="F206" i="3"/>
  <c r="F207" i="3"/>
  <c r="F208" i="3"/>
  <c r="F209" i="3"/>
  <c r="F214" i="3"/>
  <c r="F216" i="3"/>
  <c r="F217" i="3"/>
  <c r="F218" i="3"/>
  <c r="F223" i="3"/>
  <c r="F224" i="3"/>
  <c r="F225" i="3"/>
  <c r="F226" i="3"/>
  <c r="F228" i="3"/>
  <c r="F229" i="3"/>
  <c r="F231" i="3"/>
  <c r="F232" i="3"/>
  <c r="F233" i="3"/>
  <c r="E230" i="3"/>
  <c r="E227" i="3"/>
  <c r="E199" i="3"/>
  <c r="E196" i="3"/>
  <c r="D196" i="3"/>
  <c r="F196" i="3"/>
  <c r="E189" i="3"/>
  <c r="E184" i="3"/>
  <c r="E173" i="3"/>
  <c r="E169" i="3"/>
  <c r="E166" i="3"/>
  <c r="D166" i="3"/>
  <c r="F166" i="3"/>
  <c r="E163" i="3"/>
  <c r="E157" i="3"/>
  <c r="E147" i="3"/>
  <c r="E138" i="3"/>
  <c r="D230" i="3"/>
  <c r="F230" i="3"/>
  <c r="D227" i="3"/>
  <c r="F227" i="3"/>
  <c r="D199" i="3"/>
  <c r="D189" i="3"/>
  <c r="D184" i="3"/>
  <c r="F184" i="3"/>
  <c r="D173" i="3"/>
  <c r="F173" i="3"/>
  <c r="D169" i="3"/>
  <c r="F169" i="3"/>
  <c r="D163" i="3"/>
  <c r="D138" i="3"/>
  <c r="F11" i="3"/>
  <c r="F12" i="3"/>
  <c r="F13" i="3"/>
  <c r="F15" i="3"/>
  <c r="F16" i="3"/>
  <c r="F17" i="3"/>
  <c r="F18" i="3"/>
  <c r="F19" i="3"/>
  <c r="F20" i="3"/>
  <c r="F22" i="3"/>
  <c r="F23" i="3"/>
  <c r="F24" i="3"/>
  <c r="F26" i="3"/>
  <c r="F27" i="3"/>
  <c r="F28" i="3"/>
  <c r="F30" i="3"/>
  <c r="F33" i="3"/>
  <c r="F34" i="3"/>
  <c r="F35" i="3"/>
  <c r="F37" i="3"/>
  <c r="F40" i="3"/>
  <c r="F41" i="3"/>
  <c r="F43" i="3"/>
  <c r="F44" i="3"/>
  <c r="F45" i="3"/>
  <c r="F46" i="3"/>
  <c r="F48" i="3"/>
  <c r="F49" i="3"/>
  <c r="F51" i="3"/>
  <c r="F52" i="3"/>
  <c r="F54" i="3"/>
  <c r="F55" i="3"/>
  <c r="F56" i="3"/>
  <c r="F58" i="3"/>
  <c r="F59" i="3"/>
  <c r="F61" i="3"/>
  <c r="F62" i="3"/>
  <c r="F63" i="3"/>
  <c r="F64" i="3"/>
  <c r="F65" i="3"/>
  <c r="F66" i="3"/>
  <c r="F67" i="3"/>
  <c r="F68" i="3"/>
  <c r="F69" i="3"/>
  <c r="F71" i="3"/>
  <c r="F74" i="3"/>
  <c r="F75" i="3"/>
  <c r="F76" i="3"/>
  <c r="F77" i="3"/>
  <c r="F78" i="3"/>
  <c r="F79" i="3"/>
  <c r="F80" i="3"/>
  <c r="F82" i="3"/>
  <c r="F83" i="3"/>
  <c r="F84" i="3"/>
  <c r="F85" i="3"/>
  <c r="F86" i="3"/>
  <c r="F87" i="3"/>
  <c r="F88" i="3"/>
  <c r="F89" i="3"/>
  <c r="F92" i="3"/>
  <c r="F96" i="3"/>
  <c r="F97" i="3"/>
  <c r="F98" i="3"/>
  <c r="F102" i="3"/>
  <c r="F103" i="3"/>
  <c r="F104" i="3"/>
  <c r="F105" i="3"/>
  <c r="F106" i="3"/>
  <c r="F108" i="3"/>
  <c r="F109" i="3"/>
  <c r="F111" i="3"/>
  <c r="F112" i="3"/>
  <c r="F113" i="3"/>
  <c r="F114" i="3"/>
  <c r="F115" i="3"/>
  <c r="F116" i="3"/>
  <c r="F117" i="3"/>
  <c r="F119" i="3"/>
  <c r="F120" i="3"/>
  <c r="F121" i="3"/>
  <c r="F123" i="3"/>
  <c r="F124" i="3"/>
  <c r="F125" i="3"/>
  <c r="F126" i="3"/>
  <c r="F127" i="3"/>
  <c r="F129" i="3"/>
  <c r="F130" i="3"/>
  <c r="F132" i="3"/>
  <c r="E10" i="3"/>
  <c r="E9" i="3"/>
  <c r="E8" i="3"/>
  <c r="D131" i="3"/>
  <c r="F131" i="3"/>
  <c r="D122" i="3"/>
  <c r="F122" i="3"/>
  <c r="D118" i="3"/>
  <c r="D107" i="3"/>
  <c r="F107" i="3"/>
  <c r="D95" i="3"/>
  <c r="D70" i="3"/>
  <c r="F70" i="3"/>
  <c r="D60" i="3"/>
  <c r="F60" i="3"/>
  <c r="D57" i="3"/>
  <c r="F57" i="3"/>
  <c r="D50" i="3"/>
  <c r="F50" i="3"/>
  <c r="D47" i="3"/>
  <c r="F47" i="3"/>
  <c r="D32" i="3"/>
  <c r="F32" i="3"/>
  <c r="D39" i="3"/>
  <c r="D10" i="3"/>
  <c r="D9" i="3"/>
  <c r="A5" i="1"/>
  <c r="A4" i="3"/>
  <c r="A3" i="1"/>
  <c r="A2" i="3"/>
  <c r="F194" i="1"/>
  <c r="F193" i="1"/>
  <c r="F192" i="1"/>
  <c r="F191" i="1"/>
  <c r="F189" i="1"/>
  <c r="F188" i="1"/>
  <c r="F182" i="1"/>
  <c r="F181" i="1"/>
  <c r="F180" i="1"/>
  <c r="F179" i="1"/>
  <c r="F177" i="1"/>
  <c r="F176" i="1"/>
  <c r="F174" i="1"/>
  <c r="F173" i="1"/>
  <c r="F171" i="1"/>
  <c r="E172" i="1"/>
  <c r="E175" i="1"/>
  <c r="E178" i="1"/>
  <c r="E187" i="1"/>
  <c r="D187" i="1"/>
  <c r="F187" i="1"/>
  <c r="E190" i="1"/>
  <c r="E186" i="1"/>
  <c r="D190" i="1"/>
  <c r="F190" i="1"/>
  <c r="D186" i="1"/>
  <c r="D178" i="1"/>
  <c r="F178" i="1"/>
  <c r="D175" i="1"/>
  <c r="F175" i="1"/>
  <c r="D172" i="1"/>
  <c r="F161" i="1"/>
  <c r="F160" i="1"/>
  <c r="F159" i="1"/>
  <c r="F157" i="1"/>
  <c r="F156" i="1"/>
  <c r="F154" i="1"/>
  <c r="F153" i="1"/>
  <c r="F151" i="1"/>
  <c r="F150" i="1"/>
  <c r="F149" i="1"/>
  <c r="F147" i="1"/>
  <c r="F146" i="1"/>
  <c r="F145" i="1"/>
  <c r="F144" i="1"/>
  <c r="F143" i="1"/>
  <c r="F142" i="1"/>
  <c r="F141" i="1"/>
  <c r="F140" i="1"/>
  <c r="F139" i="1"/>
  <c r="F138" i="1"/>
  <c r="F137" i="1"/>
  <c r="E158" i="1"/>
  <c r="E155" i="1"/>
  <c r="E152" i="1"/>
  <c r="E148" i="1"/>
  <c r="E136" i="1"/>
  <c r="E135" i="1"/>
  <c r="E162" i="1"/>
  <c r="E129" i="1"/>
  <c r="E126" i="1"/>
  <c r="E115" i="1"/>
  <c r="E99" i="1"/>
  <c r="F132" i="1"/>
  <c r="F131" i="1"/>
  <c r="F130" i="1"/>
  <c r="F128" i="1"/>
  <c r="F127" i="1"/>
  <c r="F122" i="1"/>
  <c r="F120" i="1"/>
  <c r="F119" i="1"/>
  <c r="F118" i="1"/>
  <c r="F117" i="1"/>
  <c r="F116" i="1"/>
  <c r="F114" i="1"/>
  <c r="F113" i="1"/>
  <c r="F112" i="1"/>
  <c r="F111" i="1"/>
  <c r="F110" i="1"/>
  <c r="F109" i="1"/>
  <c r="F108" i="1"/>
  <c r="F107" i="1"/>
  <c r="F106" i="1"/>
  <c r="F105" i="1"/>
  <c r="D158" i="1"/>
  <c r="F158" i="1"/>
  <c r="D155" i="1"/>
  <c r="F155" i="1"/>
  <c r="D152" i="1"/>
  <c r="F152" i="1"/>
  <c r="D148" i="1"/>
  <c r="D136" i="1"/>
  <c r="D135" i="1"/>
  <c r="F136" i="1"/>
  <c r="D129" i="1"/>
  <c r="F129" i="1"/>
  <c r="D126" i="1"/>
  <c r="F126" i="1"/>
  <c r="D115" i="1"/>
  <c r="F115" i="1"/>
  <c r="F91" i="1"/>
  <c r="F90" i="1"/>
  <c r="F89" i="1"/>
  <c r="F87" i="1"/>
  <c r="F86" i="1"/>
  <c r="F85" i="1"/>
  <c r="F84" i="1"/>
  <c r="F82" i="1"/>
  <c r="F81" i="1"/>
  <c r="F80" i="1"/>
  <c r="F79" i="1"/>
  <c r="F78" i="1"/>
  <c r="F77" i="1"/>
  <c r="F74" i="1"/>
  <c r="F73" i="1"/>
  <c r="F72" i="1"/>
  <c r="F71" i="1"/>
  <c r="F70" i="1"/>
  <c r="F69" i="1"/>
  <c r="F68" i="1"/>
  <c r="F65" i="1"/>
  <c r="F64" i="1"/>
  <c r="F63" i="1"/>
  <c r="F62" i="1"/>
  <c r="F61" i="1"/>
  <c r="F60" i="1"/>
  <c r="F59" i="1"/>
  <c r="F58" i="1"/>
  <c r="F56" i="1"/>
  <c r="F55" i="1"/>
  <c r="F54" i="1"/>
  <c r="F53" i="1"/>
  <c r="F52" i="1"/>
  <c r="E88" i="1"/>
  <c r="E83" i="1"/>
  <c r="E51" i="1"/>
  <c r="E57" i="1"/>
  <c r="E76" i="1"/>
  <c r="E50" i="1"/>
  <c r="E92" i="1"/>
  <c r="D51" i="1"/>
  <c r="F51" i="1"/>
  <c r="D88" i="1"/>
  <c r="F88" i="1"/>
  <c r="D83" i="1"/>
  <c r="D76" i="1"/>
  <c r="F76" i="1"/>
  <c r="D57" i="1"/>
  <c r="F57" i="1"/>
  <c r="E44" i="1"/>
  <c r="E38" i="1"/>
  <c r="E21" i="1"/>
  <c r="E15" i="1"/>
  <c r="E11" i="1"/>
  <c r="E48" i="1"/>
  <c r="E93" i="1"/>
  <c r="D44" i="1"/>
  <c r="D21" i="1"/>
  <c r="D15" i="1"/>
  <c r="F15" i="1"/>
  <c r="F189" i="3"/>
  <c r="F199" i="3"/>
  <c r="F138" i="3"/>
  <c r="D38" i="1"/>
  <c r="D210" i="3"/>
  <c r="D100" i="1"/>
  <c r="H53" i="5"/>
  <c r="H92" i="5"/>
  <c r="Q53" i="5"/>
  <c r="Q92" i="5"/>
  <c r="D66" i="1"/>
  <c r="F110" i="3"/>
  <c r="D157" i="3"/>
  <c r="C10" i="16"/>
  <c r="J10" i="16"/>
  <c r="C92" i="5"/>
  <c r="F148" i="1"/>
  <c r="N24" i="5"/>
  <c r="T24" i="5"/>
  <c r="G92" i="5"/>
  <c r="D31" i="3"/>
  <c r="F31" i="3"/>
  <c r="F73" i="3"/>
  <c r="D169" i="1"/>
  <c r="F169" i="1"/>
  <c r="D121" i="1"/>
  <c r="D99" i="1"/>
  <c r="F95" i="3"/>
  <c r="D11" i="1"/>
  <c r="F11" i="1"/>
  <c r="D50" i="1"/>
  <c r="D92" i="1"/>
  <c r="D12" i="1"/>
  <c r="F12" i="1"/>
  <c r="D91" i="3"/>
  <c r="D90" i="3"/>
  <c r="F118" i="3"/>
  <c r="F10" i="3"/>
  <c r="E219" i="3"/>
  <c r="R53" i="5"/>
  <c r="R92" i="5"/>
  <c r="N59" i="5"/>
  <c r="T59" i="5"/>
  <c r="C28" i="16"/>
  <c r="C29" i="16"/>
  <c r="G20" i="16"/>
  <c r="J20" i="16"/>
  <c r="A4" i="5"/>
  <c r="D147" i="3"/>
  <c r="E98" i="1"/>
  <c r="E133" i="1"/>
  <c r="E163" i="1"/>
  <c r="D162" i="1"/>
  <c r="F135" i="1"/>
  <c r="M92" i="5"/>
  <c r="T90" i="5"/>
  <c r="E133" i="3"/>
  <c r="G36" i="7"/>
  <c r="D8" i="3"/>
  <c r="F9" i="3"/>
  <c r="F99" i="1"/>
  <c r="A2" i="5"/>
  <c r="A2" i="16"/>
  <c r="A2" i="17"/>
  <c r="T16" i="5"/>
  <c r="D133" i="1"/>
  <c r="F133" i="1"/>
  <c r="D183" i="3"/>
  <c r="D99" i="3"/>
  <c r="D38" i="3"/>
  <c r="D133" i="3"/>
  <c r="F83" i="1"/>
  <c r="E183" i="3"/>
  <c r="E176" i="3"/>
  <c r="D98" i="1"/>
  <c r="F98" i="1"/>
  <c r="N90" i="5"/>
  <c r="F172" i="1"/>
  <c r="N10" i="5"/>
  <c r="D219" i="3"/>
  <c r="D48" i="1"/>
  <c r="E137" i="3"/>
  <c r="E234" i="3"/>
  <c r="D57" i="17"/>
  <c r="N53" i="5"/>
  <c r="N92" i="5"/>
  <c r="T10" i="5"/>
  <c r="T53" i="5"/>
  <c r="T92" i="5"/>
  <c r="T93" i="5"/>
  <c r="D163" i="1"/>
  <c r="F163" i="1"/>
  <c r="F162" i="1"/>
  <c r="D176" i="3"/>
  <c r="F183" i="3"/>
  <c r="D93" i="1"/>
  <c r="F93" i="1"/>
  <c r="F48" i="1"/>
  <c r="E235" i="3"/>
  <c r="E185" i="1"/>
  <c r="E183" i="1"/>
  <c r="E168" i="1"/>
  <c r="E167" i="1"/>
  <c r="E195" i="1"/>
  <c r="E196" i="1"/>
  <c r="E197" i="1"/>
  <c r="F176" i="3"/>
  <c r="D137" i="3"/>
  <c r="D234" i="3"/>
  <c r="D235" i="3"/>
  <c r="D185" i="1"/>
  <c r="D183" i="1"/>
  <c r="G21" i="16"/>
  <c r="J21" i="16"/>
  <c r="J28" i="16"/>
  <c r="J29" i="16"/>
  <c r="G28" i="16"/>
  <c r="G29" i="16"/>
  <c r="D168" i="1"/>
  <c r="D167" i="1"/>
  <c r="F168" i="1"/>
  <c r="J30" i="16"/>
  <c r="F167" i="1"/>
  <c r="D195" i="1"/>
  <c r="D196" i="1"/>
  <c r="D197" i="1"/>
  <c r="AD3" i="17" l="1"/>
  <c r="AC3" i="17"/>
</calcChain>
</file>

<file path=xl/sharedStrings.xml><?xml version="1.0" encoding="utf-8"?>
<sst xmlns="http://schemas.openxmlformats.org/spreadsheetml/2006/main" count="1329" uniqueCount="1093">
  <si>
    <t>COMISION NACIONAL DE VACUNACION  Y EPIDEMIOLOGIA (CNVE)</t>
  </si>
  <si>
    <t>Balance de Comprobación</t>
  </si>
  <si>
    <t>Al 31 de marzo  del 2017</t>
  </si>
  <si>
    <t xml:space="preserve">Código Institucional:12555 </t>
  </si>
  <si>
    <t>Moneda: CRC</t>
  </si>
  <si>
    <t>Período 2016</t>
  </si>
  <si>
    <t>CODIGO SEGMENTO</t>
  </si>
  <si>
    <t>CUENTA</t>
  </si>
  <si>
    <t>NOMBRE CUENTA</t>
  </si>
  <si>
    <t>SALDO INICIAL</t>
  </si>
  <si>
    <t>DEBITOS PERIODO</t>
  </si>
  <si>
    <t>CREDITOS PERIODO</t>
  </si>
  <si>
    <t>SALDO FINAL</t>
  </si>
  <si>
    <t>CUENTA (REPORTAR MÁXIMO A NIVEL 8)</t>
  </si>
  <si>
    <t>3.1</t>
  </si>
  <si>
    <t>1.</t>
  </si>
  <si>
    <t>ACTIVO</t>
  </si>
  <si>
    <t>1.1</t>
  </si>
  <si>
    <t>Activo Corriente</t>
  </si>
  <si>
    <t>1.1.1.</t>
  </si>
  <si>
    <t>Efectivo y equivalentes de efectivo</t>
  </si>
  <si>
    <t>1.1.1.01.</t>
  </si>
  <si>
    <t>Efectivo</t>
  </si>
  <si>
    <t>1.1.1.01.02.</t>
  </si>
  <si>
    <t>Depósitos bancarios</t>
  </si>
  <si>
    <t>1.1.1.01.02.02.</t>
  </si>
  <si>
    <t>Depósitos bancarios en el sector público interno</t>
  </si>
  <si>
    <t>1.1.1.01.02.02.2.</t>
  </si>
  <si>
    <t>Cuentas corrientes en el sector público interno</t>
  </si>
  <si>
    <t>1.1.1.01.02.02.2.21103</t>
  </si>
  <si>
    <t>1.1.1.01.02.02.3.</t>
  </si>
  <si>
    <t>Caja Única</t>
  </si>
  <si>
    <t>1.1.1.01.02.02.3..11206</t>
  </si>
  <si>
    <t>1.1.3.06.</t>
  </si>
  <si>
    <t>Transferencias del sector público interno a cobrar c/p</t>
  </si>
  <si>
    <t>1.1.3.06.02.</t>
  </si>
  <si>
    <t>1.1.3.06.02.01.</t>
  </si>
  <si>
    <t>Transferencias del Gobierno Central a cobrar c/p</t>
  </si>
  <si>
    <t>1.1.3.06.02.01.0</t>
  </si>
  <si>
    <t>1.1.3.06.02.01.0.11211</t>
  </si>
  <si>
    <t>MINISTERIO DE SALUD</t>
  </si>
  <si>
    <t>2.</t>
  </si>
  <si>
    <t>PASIVO</t>
  </si>
  <si>
    <t>2.1.</t>
  </si>
  <si>
    <t>Pasivo Corriente</t>
  </si>
  <si>
    <t>2.1.3.</t>
  </si>
  <si>
    <t>Fondos de terceros y en garantía</t>
  </si>
  <si>
    <t>2.1.3.02.</t>
  </si>
  <si>
    <t>Recaudación por cuenta de terceros</t>
  </si>
  <si>
    <t>2.1.3.02.02.</t>
  </si>
  <si>
    <t>Recaudación por cuenta de entidades del sector público interno</t>
  </si>
  <si>
    <t>2.1.3.02.02.01.</t>
  </si>
  <si>
    <t xml:space="preserve">Recaudación por cuenta del gobierno central </t>
  </si>
  <si>
    <t>2.1.3.02.02.01.0</t>
  </si>
  <si>
    <t>2.1.3.02.02.01.0.11206</t>
  </si>
  <si>
    <t>2.1.3.03.</t>
  </si>
  <si>
    <t>Depósitos en garantía</t>
  </si>
  <si>
    <t>2.1.3.03.01.</t>
  </si>
  <si>
    <t xml:space="preserve">Depósitos en garantía del sector privado interno </t>
  </si>
  <si>
    <t>2.1.3.03.01.02.</t>
  </si>
  <si>
    <t xml:space="preserve">Depósitos en garantía de empresas privadas </t>
  </si>
  <si>
    <t>2.1.9.</t>
  </si>
  <si>
    <t>Otros pasivos a corto plazo</t>
  </si>
  <si>
    <t>2.1.9.01.</t>
  </si>
  <si>
    <t>Ingresos a devengar a corto plazo</t>
  </si>
  <si>
    <t>2.1.9.01.99.</t>
  </si>
  <si>
    <t>Otros ingresos a devengar c/p</t>
  </si>
  <si>
    <t>2.1.9.01.99.99.</t>
  </si>
  <si>
    <t>Otros ingresos varios a devengar c/p</t>
  </si>
  <si>
    <t>3.</t>
  </si>
  <si>
    <t>PATRIMONIO</t>
  </si>
  <si>
    <t>3.1.</t>
  </si>
  <si>
    <t>Patrimonio público</t>
  </si>
  <si>
    <t>3.1.1.</t>
  </si>
  <si>
    <t>Capital</t>
  </si>
  <si>
    <t>3.1.1.01.</t>
  </si>
  <si>
    <t>Capital inicial</t>
  </si>
  <si>
    <t>3.1.1.01.01.</t>
  </si>
  <si>
    <t>Capital inicial a valores históricos</t>
  </si>
  <si>
    <t>3.1.5.</t>
  </si>
  <si>
    <t>Resultados acumulados</t>
  </si>
  <si>
    <t>3.1.5.01.</t>
  </si>
  <si>
    <t>Resultados acumulados de ejercicios anteriores</t>
  </si>
  <si>
    <t>3.1.5.01.01.</t>
  </si>
  <si>
    <t>Resultados de ejercicios anteriores</t>
  </si>
  <si>
    <t>4.</t>
  </si>
  <si>
    <t>INGRESOS</t>
  </si>
  <si>
    <t>4.6.</t>
  </si>
  <si>
    <t>Transferencias</t>
  </si>
  <si>
    <t>4.6.1.</t>
  </si>
  <si>
    <t>Transferencias corrientes</t>
  </si>
  <si>
    <t>4.6.1.02.</t>
  </si>
  <si>
    <t>Transferencias corrientes del sector público interno</t>
  </si>
  <si>
    <t>4.6.1.02.01.</t>
  </si>
  <si>
    <t>Transferencias corrientes del Gobierno Central</t>
  </si>
  <si>
    <t>4.6.1.02.01.06.</t>
  </si>
  <si>
    <t>4.6.1.02.01.06.0</t>
  </si>
  <si>
    <t>4.6.1.02.01.06.0.11211</t>
  </si>
  <si>
    <t>4.6.1.02.02.</t>
  </si>
  <si>
    <t>Transferencias corrientes de Órganos Desconcentrados</t>
  </si>
  <si>
    <t>4.6.1.02.02.99.</t>
  </si>
  <si>
    <t>Otras transferencias corrientes de Órganos Desconcentrados</t>
  </si>
  <si>
    <t>4.6.1.02.02.99.0</t>
  </si>
  <si>
    <t>4.6.1.02.02.99.0.16171</t>
  </si>
  <si>
    <t>JPS</t>
  </si>
  <si>
    <t>5.</t>
  </si>
  <si>
    <t>GASTOS</t>
  </si>
  <si>
    <t>5.1.2.</t>
  </si>
  <si>
    <t>Servicios</t>
  </si>
  <si>
    <t>5.1.2.03.</t>
  </si>
  <si>
    <t>Servicios comerciales y financieros</t>
  </si>
  <si>
    <t>5.1.2.03.05.</t>
  </si>
  <si>
    <t>Servicios aduaneros</t>
  </si>
  <si>
    <t>GRAN TOTAL</t>
  </si>
  <si>
    <t/>
  </si>
  <si>
    <t>Realizado por</t>
  </si>
  <si>
    <t>Aprobado por;</t>
  </si>
  <si>
    <t>Licda. Karla Zúñiga Villalobos</t>
  </si>
  <si>
    <t>Lic. Alexander Casctante Alfaro;CPA</t>
  </si>
  <si>
    <t>Estado de Situación Financiera o Balance General</t>
  </si>
  <si>
    <t xml:space="preserve">En Colones </t>
  </si>
  <si>
    <t>En Colones</t>
  </si>
  <si>
    <t>Nota</t>
  </si>
  <si>
    <t>Año 2017</t>
  </si>
  <si>
    <t>Año 2016</t>
  </si>
  <si>
    <t>Variación %</t>
  </si>
  <si>
    <t>1.1.</t>
  </si>
  <si>
    <t>03</t>
  </si>
  <si>
    <t>1.1.1.02.</t>
  </si>
  <si>
    <t>Equivalentes de efectivo</t>
  </si>
  <si>
    <t>1.1.2.</t>
  </si>
  <si>
    <t>Inversiones a corto plazo</t>
  </si>
  <si>
    <t>04</t>
  </si>
  <si>
    <t>1.1.2.01.</t>
  </si>
  <si>
    <t>Títulos y valores a valor razonable a corto plazo</t>
  </si>
  <si>
    <t>1.1.2.02.</t>
  </si>
  <si>
    <t>Títulos y valores a costo amortizado a corto plazo</t>
  </si>
  <si>
    <t>1.1.2.03.</t>
  </si>
  <si>
    <t>Instrumentos Derivados a corto plazo</t>
  </si>
  <si>
    <t>1.1.2.98.</t>
  </si>
  <si>
    <t>Otras inversiones a corto plazo</t>
  </si>
  <si>
    <t>1.1.2.99.</t>
  </si>
  <si>
    <t>Previsiones para deterioro de inversiones a corto plazo *</t>
  </si>
  <si>
    <t>1.1.3.</t>
  </si>
  <si>
    <t>Cuentas a cobrar a corto plazo</t>
  </si>
  <si>
    <t>05</t>
  </si>
  <si>
    <t>1.1.3.01.</t>
  </si>
  <si>
    <t>Impuestos a cobrar a corto plazo</t>
  </si>
  <si>
    <t>1.1.3.02.</t>
  </si>
  <si>
    <t>Contribuciones sociales a cobrar a corto plazo</t>
  </si>
  <si>
    <t>1.1.3.03.</t>
  </si>
  <si>
    <t>Ventas a cobrar a corto plazo</t>
  </si>
  <si>
    <t>1.1.3.04.</t>
  </si>
  <si>
    <t>Servicios y derechos a cobrar a corto plazo</t>
  </si>
  <si>
    <t>1.1.3.05.</t>
  </si>
  <si>
    <t>Ingresos de la propiedad a cobrar a corto plazo</t>
  </si>
  <si>
    <t>Transferencias a cobrar a corto plazo</t>
  </si>
  <si>
    <t>1.1.3.07.</t>
  </si>
  <si>
    <t>Préstamos a corto plazo</t>
  </si>
  <si>
    <t>1.1.3.08.</t>
  </si>
  <si>
    <t>Documentos a cobrar a corto plazo</t>
  </si>
  <si>
    <t>1.1.3.09.</t>
  </si>
  <si>
    <t>Anticipos a corto plazo</t>
  </si>
  <si>
    <t>1.1.3.10.</t>
  </si>
  <si>
    <t>Deudores por avales ejecutados a corto plazo</t>
  </si>
  <si>
    <t>1.1.3.11.</t>
  </si>
  <si>
    <t>Planillas salariales</t>
  </si>
  <si>
    <t>1.1.3.12.</t>
  </si>
  <si>
    <t>Beneficios Sociales</t>
  </si>
  <si>
    <t>1.1.3.80.</t>
  </si>
  <si>
    <t>Cuentas Asociadas ( Deudores )  CP</t>
  </si>
  <si>
    <t>1.1.3.97.</t>
  </si>
  <si>
    <t>Cuentas a cobrar en gestión judicial</t>
  </si>
  <si>
    <t>1.1.3.98.</t>
  </si>
  <si>
    <t>Otras cuentas a cobrar a corto plazo</t>
  </si>
  <si>
    <t>1.1.3.99.</t>
  </si>
  <si>
    <t>Previsiones para deterioro de cuentas a cobrar a corto plazo *</t>
  </si>
  <si>
    <t>1.1.4.</t>
  </si>
  <si>
    <t>Inventarios</t>
  </si>
  <si>
    <t>06</t>
  </si>
  <si>
    <t>1.1.4.01.</t>
  </si>
  <si>
    <t>Materiales y suministros para consumo y prestación de servicios</t>
  </si>
  <si>
    <t>1.1.4.02.</t>
  </si>
  <si>
    <t>Bienes para la venta</t>
  </si>
  <si>
    <t>1.1.4.03.</t>
  </si>
  <si>
    <t>Materias primas y bienes en producción</t>
  </si>
  <si>
    <t>1.1.4.04.</t>
  </si>
  <si>
    <t>Bienes a Transferir sin contraprestación - Donaciones</t>
  </si>
  <si>
    <t>1.1.4.99.</t>
  </si>
  <si>
    <t>Previsiones para deterioro y pérdidas de inventario *</t>
  </si>
  <si>
    <t>1.1.9.</t>
  </si>
  <si>
    <t>Otros activos a corto plazo</t>
  </si>
  <si>
    <t>07</t>
  </si>
  <si>
    <t>1.1.9.01.</t>
  </si>
  <si>
    <t>Gastos a devengar a corto plazo</t>
  </si>
  <si>
    <t>1.1.9.02.</t>
  </si>
  <si>
    <t>Cuentas transitorias</t>
  </si>
  <si>
    <t>1.1.9.99.</t>
  </si>
  <si>
    <t>Activos a corto plazo sujetos a depuración contable</t>
  </si>
  <si>
    <t>Total del Activo Corriente</t>
  </si>
  <si>
    <t>1.2.</t>
  </si>
  <si>
    <t>Activo No Corriente</t>
  </si>
  <si>
    <t>1.2.2.</t>
  </si>
  <si>
    <t>Inversiones a largo plazo</t>
  </si>
  <si>
    <t>08</t>
  </si>
  <si>
    <t>1.2.2.01.</t>
  </si>
  <si>
    <t>Títulos y valores a valor razonable a largo plazo</t>
  </si>
  <si>
    <t>1.2.2.02.</t>
  </si>
  <si>
    <t>Títulos y valores a costo amortizado a largo plazo</t>
  </si>
  <si>
    <t>1.2.2.03.</t>
  </si>
  <si>
    <t>Instrumentos Derivados a largo plazo</t>
  </si>
  <si>
    <t>1.2.2.98.</t>
  </si>
  <si>
    <t>Otras inversiones a largo plazo</t>
  </si>
  <si>
    <t>1.2.2.99.</t>
  </si>
  <si>
    <t>Previsiones para deterioro de inversiones a largo plazo *</t>
  </si>
  <si>
    <t>1.2.3.</t>
  </si>
  <si>
    <t>Cuentas a cobrar a largo plazo</t>
  </si>
  <si>
    <t>09</t>
  </si>
  <si>
    <t>1.2.3.03.</t>
  </si>
  <si>
    <t>Ventas a cobrar a largo plazo</t>
  </si>
  <si>
    <t>1.2.3.07.</t>
  </si>
  <si>
    <t>Préstamos a largo plazo</t>
  </si>
  <si>
    <t>1.2.3.08.</t>
  </si>
  <si>
    <t>Documentos a cobrar a largo plazo</t>
  </si>
  <si>
    <t>1.2.3.09.</t>
  </si>
  <si>
    <t>Anticipos a largo plazo</t>
  </si>
  <si>
    <t>1.2.3.10.</t>
  </si>
  <si>
    <t>Deudores por avales ejecutados a largo plazo</t>
  </si>
  <si>
    <t>1.2.3.80.</t>
  </si>
  <si>
    <t>Cuentas Asociadas ( Deudores ) LP</t>
  </si>
  <si>
    <t>1.2.3.98.</t>
  </si>
  <si>
    <t>Otras cuentas a cobrar a largo plazo</t>
  </si>
  <si>
    <t>1.2.3.99.</t>
  </si>
  <si>
    <t>Previsiones para deterioro de cuentas a cobrar a largo plazo *</t>
  </si>
  <si>
    <t>1.2.5.</t>
  </si>
  <si>
    <t>Bienes no concesionados</t>
  </si>
  <si>
    <t>10</t>
  </si>
  <si>
    <t>1.2.5.01.</t>
  </si>
  <si>
    <t>Propiedades, planta y equipos explotados</t>
  </si>
  <si>
    <t>1.2.5.02.</t>
  </si>
  <si>
    <t>Propiedades de inversión</t>
  </si>
  <si>
    <t>1.2.5.03.</t>
  </si>
  <si>
    <t>Activos biológicos no concesionados</t>
  </si>
  <si>
    <t>1.2.5.04.</t>
  </si>
  <si>
    <t>Bienes de infraestructura y de beneficio y uso público en servicio</t>
  </si>
  <si>
    <t>1.2.5.05.</t>
  </si>
  <si>
    <t>Bienes históricos y culturales</t>
  </si>
  <si>
    <t>1.2.5.06.</t>
  </si>
  <si>
    <t>Recursos naturales en explotación</t>
  </si>
  <si>
    <t>1.2.5.07.</t>
  </si>
  <si>
    <t>Recursos naturales en conservación</t>
  </si>
  <si>
    <t>1.2.5.08.</t>
  </si>
  <si>
    <t>Bienes intangibles no concesionados</t>
  </si>
  <si>
    <t>1.2.5.99.</t>
  </si>
  <si>
    <t>Bienes no concesionados en proceso de producción</t>
  </si>
  <si>
    <t>1.2.6.</t>
  </si>
  <si>
    <t>Bienes concesionados</t>
  </si>
  <si>
    <t>11</t>
  </si>
  <si>
    <t>1.2.6.01.</t>
  </si>
  <si>
    <t>Propiedades, planta y equipos concesionados</t>
  </si>
  <si>
    <t>1.2.6.03.</t>
  </si>
  <si>
    <t>Activos biológicos concesionados</t>
  </si>
  <si>
    <t>1.2.6.04.</t>
  </si>
  <si>
    <t>Bienes de infraestructura y de beneficio y uso público concesionados</t>
  </si>
  <si>
    <t>1.2.6.06.</t>
  </si>
  <si>
    <t>Recursos naturales concesionados</t>
  </si>
  <si>
    <t>1.2.6.08.</t>
  </si>
  <si>
    <t>Bienes intangibles concesionados</t>
  </si>
  <si>
    <t>1.2.6.99.</t>
  </si>
  <si>
    <t>Bienes concesionados en proceso de producción</t>
  </si>
  <si>
    <t>1.2.7.</t>
  </si>
  <si>
    <t>Inversiones patrimoniales - Método de participación</t>
  </si>
  <si>
    <t>12</t>
  </si>
  <si>
    <t>1.2.7.01.</t>
  </si>
  <si>
    <t>Inversiones patrimoniales en el sector privado interno</t>
  </si>
  <si>
    <t>1.2.7.02.</t>
  </si>
  <si>
    <t>Inversiones patrimoniales en el sector público interno</t>
  </si>
  <si>
    <t>1.2.7.03.</t>
  </si>
  <si>
    <t>Inversiones patrimoniales en el sector externo</t>
  </si>
  <si>
    <t>1.2.7.04.</t>
  </si>
  <si>
    <t>Inversiones patrimoniales en fideicomisos</t>
  </si>
  <si>
    <t>1.2.9.</t>
  </si>
  <si>
    <t>Otros activos a largo plazo</t>
  </si>
  <si>
    <t>13</t>
  </si>
  <si>
    <t>1.2.9.01.</t>
  </si>
  <si>
    <t>Gastos a devengar a largo plazo</t>
  </si>
  <si>
    <t>1.2.9.03.</t>
  </si>
  <si>
    <t>Objetos de valor</t>
  </si>
  <si>
    <t>1.2.9.99.</t>
  </si>
  <si>
    <t>Activos a largo plazo sujetos a depuración contable</t>
  </si>
  <si>
    <t>Total del Activo no Corriente</t>
  </si>
  <si>
    <t>TOTAL DEL ACTIVO</t>
  </si>
  <si>
    <t xml:space="preserve"> </t>
  </si>
  <si>
    <t>2.1.1.</t>
  </si>
  <si>
    <t>Deudas a corto plazo</t>
  </si>
  <si>
    <t>14</t>
  </si>
  <si>
    <t>2.1.1.01.</t>
  </si>
  <si>
    <t>Deudas comerciales a corto plazo</t>
  </si>
  <si>
    <t>2.1.1.02.</t>
  </si>
  <si>
    <t>Deudas sociales y fiscales a corto plazo</t>
  </si>
  <si>
    <t>2.1.1.03.</t>
  </si>
  <si>
    <t>Transferencias a pagar a corto plazo</t>
  </si>
  <si>
    <t>2.1.1.04.</t>
  </si>
  <si>
    <t>Documentos a pagar a corto plazo</t>
  </si>
  <si>
    <t>2.1.1.05.</t>
  </si>
  <si>
    <t>Inversiones patrimoniales a pagar a corto plazo</t>
  </si>
  <si>
    <t>2.1.1.06.</t>
  </si>
  <si>
    <t>Deudas por avales ejecutados a corto plazo</t>
  </si>
  <si>
    <t>2.1.1.07.</t>
  </si>
  <si>
    <t>Deudas por anticipos a corto plazo</t>
  </si>
  <si>
    <t>2.1.1.08.</t>
  </si>
  <si>
    <t>Deudas por Planillas salariales</t>
  </si>
  <si>
    <t>2.1.1.09.</t>
  </si>
  <si>
    <t>Deudas por litigios y demandas nacionales a corto plazo</t>
  </si>
  <si>
    <t>2.1.1.10.</t>
  </si>
  <si>
    <t>Deudas por litigios y demandas nacionales a corto plazo Transitoria</t>
  </si>
  <si>
    <t>2.1.1.11.</t>
  </si>
  <si>
    <t xml:space="preserve">Deud  litig  deman internacionales c/p * </t>
  </si>
  <si>
    <t>2.1.1.12.</t>
  </si>
  <si>
    <t>Deudas por litigios y demandas internacionales c/p * Transitoria</t>
  </si>
  <si>
    <t>2.1.1.13.</t>
  </si>
  <si>
    <t>Deudas por Creditos Fiscales a favor de terceros c/p</t>
  </si>
  <si>
    <t>2.1.1.99.</t>
  </si>
  <si>
    <t>Otras deudas a corto plazo</t>
  </si>
  <si>
    <t>2.1.2.</t>
  </si>
  <si>
    <t>Endeudamiento público a corto plazo</t>
  </si>
  <si>
    <t>15</t>
  </si>
  <si>
    <t>2.1.2.01.</t>
  </si>
  <si>
    <t>Títulos y valores de la deuda pública a pagar a corto plazo</t>
  </si>
  <si>
    <t>2.1.2.02.</t>
  </si>
  <si>
    <t>Préstamos a pagar a corto plazo</t>
  </si>
  <si>
    <t>2.1.2.03.</t>
  </si>
  <si>
    <t>Deudas asumidas a corto plazo</t>
  </si>
  <si>
    <t>2.1.2.04.</t>
  </si>
  <si>
    <t>Endeudamiento de Tesorería a corto plazo</t>
  </si>
  <si>
    <t>2.1.2.05.</t>
  </si>
  <si>
    <t>Endeudamiento público a valor razonable</t>
  </si>
  <si>
    <t>16</t>
  </si>
  <si>
    <t>2.1.3.01.</t>
  </si>
  <si>
    <t>Fondos de terceros en la Caja Única</t>
  </si>
  <si>
    <t>2.1.3.99.</t>
  </si>
  <si>
    <t>Otros fondos de terceros</t>
  </si>
  <si>
    <t>2.1.4.</t>
  </si>
  <si>
    <t>Provisiones y reservas técnicas a corto plazo</t>
  </si>
  <si>
    <t>17</t>
  </si>
  <si>
    <t>2.1.4.01.</t>
  </si>
  <si>
    <t>Provisiones a corto plazo</t>
  </si>
  <si>
    <t>2.1.4.02.</t>
  </si>
  <si>
    <t>Reservas técnicas a corto plazo</t>
  </si>
  <si>
    <t>18</t>
  </si>
  <si>
    <t>2.1.9.02.</t>
  </si>
  <si>
    <t>Instrumentos Derivados a pagar a corto plazo</t>
  </si>
  <si>
    <t>2.1.9.99.</t>
  </si>
  <si>
    <t>Pasivos a corto plazo sujetos a depuración contable</t>
  </si>
  <si>
    <t>Total del Pasivo Corriente</t>
  </si>
  <si>
    <t>2.2.</t>
  </si>
  <si>
    <t>Pasivo No Corriente</t>
  </si>
  <si>
    <t>2.2.1.</t>
  </si>
  <si>
    <t>Deudas a largo plazo</t>
  </si>
  <si>
    <t>19</t>
  </si>
  <si>
    <t>2.2.1.01.</t>
  </si>
  <si>
    <t>Deudas comerciales a largo plazo</t>
  </si>
  <si>
    <t>2.2.1.02.</t>
  </si>
  <si>
    <t>Deudas sociales y fiscales a largo plazo</t>
  </si>
  <si>
    <t>2.2.1.04.</t>
  </si>
  <si>
    <t>Documentos a pagar a largo plazo</t>
  </si>
  <si>
    <t>2.2.1.05.</t>
  </si>
  <si>
    <t>Inversiones patrimoniales a pagar a largo plazo</t>
  </si>
  <si>
    <t>2.2.1.06.</t>
  </si>
  <si>
    <t>Deudas por avales ejecutados a largo plazo</t>
  </si>
  <si>
    <t>2.2.1.07.</t>
  </si>
  <si>
    <t>Deudas por anticipos a largo plazo</t>
  </si>
  <si>
    <t>2.2.1.09.</t>
  </si>
  <si>
    <t>2.2.1.10.</t>
  </si>
  <si>
    <t>2.2.1.11.</t>
  </si>
  <si>
    <t>Deudas  litig.  deman. internacionales largo plazo</t>
  </si>
  <si>
    <t>2.2.1.12.</t>
  </si>
  <si>
    <t>Deudas por litigios y demandas internacionales l/p * Transitoria</t>
  </si>
  <si>
    <t>2.2.1.99.</t>
  </si>
  <si>
    <t>Otras deudas a largo plazo</t>
  </si>
  <si>
    <t>2.2.2.</t>
  </si>
  <si>
    <t>Endeudamiento público a largo plazo</t>
  </si>
  <si>
    <t>20</t>
  </si>
  <si>
    <t>2.2.2.01.</t>
  </si>
  <si>
    <t>Títulos y valores de la deuda pública a pagar a largo plazo</t>
  </si>
  <si>
    <t>2.2.2.02.</t>
  </si>
  <si>
    <t>Préstamos a pagar a largo plazo</t>
  </si>
  <si>
    <t>2.2.2.03.</t>
  </si>
  <si>
    <t>Deudas asumidas a largo plazo</t>
  </si>
  <si>
    <t>2.2.3.</t>
  </si>
  <si>
    <t>21</t>
  </si>
  <si>
    <t>2.2.3.01.</t>
  </si>
  <si>
    <t>2.2.3.99.</t>
  </si>
  <si>
    <t>2.2.4.</t>
  </si>
  <si>
    <t>Provisiones y reservas técnicas a largo plazo</t>
  </si>
  <si>
    <t>22</t>
  </si>
  <si>
    <t>2.2.4.01.</t>
  </si>
  <si>
    <t>Provisiones a largo plazo</t>
  </si>
  <si>
    <t>2.2.4.02.</t>
  </si>
  <si>
    <t>Reservas técnicas a largo plazo</t>
  </si>
  <si>
    <t>2.2.9.</t>
  </si>
  <si>
    <t>Otros pasivos a largo plazo</t>
  </si>
  <si>
    <t>23</t>
  </si>
  <si>
    <t>2.2.9.01.</t>
  </si>
  <si>
    <t>Ingresos a devengar a largo plazo</t>
  </si>
  <si>
    <t>2.2.9.02.</t>
  </si>
  <si>
    <t>Instrumentos Derivados a pagar a largo plazo</t>
  </si>
  <si>
    <t>2.2.9.99.</t>
  </si>
  <si>
    <t>Pasivos a largo plazo sujetos a depuración contable</t>
  </si>
  <si>
    <t>Total del Pasivo no Corriente</t>
  </si>
  <si>
    <t>TOTAL DEL PASIVO</t>
  </si>
  <si>
    <t>24</t>
  </si>
  <si>
    <t>3.1.1.02.</t>
  </si>
  <si>
    <t>Incorporaciones al capital</t>
  </si>
  <si>
    <t>3.1.2.</t>
  </si>
  <si>
    <t>Transferencias de capital</t>
  </si>
  <si>
    <t>25</t>
  </si>
  <si>
    <t>3.1.2.01.</t>
  </si>
  <si>
    <t>Donaciones de capital</t>
  </si>
  <si>
    <t>3.1.2.99.</t>
  </si>
  <si>
    <t>Otras transferencias de capital</t>
  </si>
  <si>
    <t>3.1.3.</t>
  </si>
  <si>
    <t>Reservas</t>
  </si>
  <si>
    <t>26</t>
  </si>
  <si>
    <t>3.1.3.01.</t>
  </si>
  <si>
    <t>Revaluación de bienes</t>
  </si>
  <si>
    <t>3.1.3.99.</t>
  </si>
  <si>
    <t>Otras reservas</t>
  </si>
  <si>
    <t>3.1.4.</t>
  </si>
  <si>
    <t>Variaciones no asignables a reservas</t>
  </si>
  <si>
    <t>27</t>
  </si>
  <si>
    <t>3.1.4.01.</t>
  </si>
  <si>
    <t>Diferencias de conversión de moneda extranjera</t>
  </si>
  <si>
    <t>3.1.4.02.</t>
  </si>
  <si>
    <t>Diferencias de valor razonable de activos financieros destinados a la venta</t>
  </si>
  <si>
    <t>3.1.4.03.</t>
  </si>
  <si>
    <t>Diferencias de valor razonable de instrumentos financieros designados como cobertura</t>
  </si>
  <si>
    <t>3.1.4.99.</t>
  </si>
  <si>
    <t>Otras variaciones no asignables a reservas</t>
  </si>
  <si>
    <t>28</t>
  </si>
  <si>
    <t>3.1.5.02.</t>
  </si>
  <si>
    <t>Resultado del ejercicio</t>
  </si>
  <si>
    <t>3.2.</t>
  </si>
  <si>
    <t>Intereses minoritarios</t>
  </si>
  <si>
    <t>3.2.1.</t>
  </si>
  <si>
    <t>Intereses minoritarios - Participaciones en el patrimonio de entidades controladas</t>
  </si>
  <si>
    <t>29</t>
  </si>
  <si>
    <t>3.2.1.01.</t>
  </si>
  <si>
    <t>Intereses minoritarios - Participaciones en el patrimonio de entidades del sector gobierno general</t>
  </si>
  <si>
    <t>3.2.1.02.</t>
  </si>
  <si>
    <t>Intereses minoritarios - Participaciones en el patrimonio de empresas públicas e instituciones públicas financieras</t>
  </si>
  <si>
    <t>3.2.2.</t>
  </si>
  <si>
    <t>Intereses minoritarios - Evolución</t>
  </si>
  <si>
    <t>30</t>
  </si>
  <si>
    <t>3.2.2.01.</t>
  </si>
  <si>
    <t>Intereses minoritarios - Evolución por reservas</t>
  </si>
  <si>
    <t>3.2.2.02.</t>
  </si>
  <si>
    <t>Intereses minoritarios - Evolución por variaciones no asignables a reservas</t>
  </si>
  <si>
    <t>3.2.2.03.</t>
  </si>
  <si>
    <t>Intereses minoritarios - Evolución por resultados acumulados</t>
  </si>
  <si>
    <t>3.2.2.99.</t>
  </si>
  <si>
    <t>Intereses minoritarios - Evolución por otros componentes del patrimonio</t>
  </si>
  <si>
    <t>TOTAL DEL PATRIMONIO</t>
  </si>
  <si>
    <t>TOTAL DEL PASIVO Y PATRIMONIO</t>
  </si>
  <si>
    <t>Estado de Rendimiento Financiera</t>
  </si>
  <si>
    <t>Año 2015</t>
  </si>
  <si>
    <t>4.1.</t>
  </si>
  <si>
    <t>Impuestos</t>
  </si>
  <si>
    <t>4.1.1.</t>
  </si>
  <si>
    <t>Impuestos sobre los ingresos, las utilidades y las ganancias de capital</t>
  </si>
  <si>
    <t>4.1.1.01.</t>
  </si>
  <si>
    <t>Impuestos sobre los ingresos y utilidades de personas físicas</t>
  </si>
  <si>
    <t>4.1.1.02.</t>
  </si>
  <si>
    <t>Impuestos sobre los ingresos y utilidades de personas jurídicas</t>
  </si>
  <si>
    <t>4.1.1.03.</t>
  </si>
  <si>
    <t>Impuestos sobre dividendos e intereses de títulos valores</t>
  </si>
  <si>
    <t>4.1.1.99.</t>
  </si>
  <si>
    <t>Otros impuestos sobre los ingresos, las utilidades y las ganancias de capital</t>
  </si>
  <si>
    <t>4.1.2.</t>
  </si>
  <si>
    <t>Impuestos sobre la propiedad</t>
  </si>
  <si>
    <t>32</t>
  </si>
  <si>
    <t>4.1.2.01.</t>
  </si>
  <si>
    <t>Impuesto sobre la propiedad de bienes inmuebles</t>
  </si>
  <si>
    <t>4.1.2.02.</t>
  </si>
  <si>
    <t>Impuesto sobre la propiedad de vehículos, aeronaves y embarcaciones</t>
  </si>
  <si>
    <t>4.1.2.03.</t>
  </si>
  <si>
    <t>Impuesto sobre el patrimonio</t>
  </si>
  <si>
    <t>4.1.2.04.</t>
  </si>
  <si>
    <t>Impuesto sobre los traspasos de bienes inmuebles</t>
  </si>
  <si>
    <t>4.1.2.05.</t>
  </si>
  <si>
    <t>Impuesto a los traspasos de vehículos, aeronaves y embarcaciones</t>
  </si>
  <si>
    <t>4.1.2.99.</t>
  </si>
  <si>
    <t>Otros impuestos a la propiedad</t>
  </si>
  <si>
    <t>4.1.3.</t>
  </si>
  <si>
    <t>Impuestos sobre bienes y servicios</t>
  </si>
  <si>
    <t>33</t>
  </si>
  <si>
    <t>4.1.3.01.</t>
  </si>
  <si>
    <t>Impuestos generales y selectivos sobre ventas y consumo</t>
  </si>
  <si>
    <t>4.1.3.02.</t>
  </si>
  <si>
    <t>Impuestos específicos sobre la producción y consumo de bienes y servicios</t>
  </si>
  <si>
    <t>4.1.3.99.</t>
  </si>
  <si>
    <t>Otros impuestos sobre bienes y servicios</t>
  </si>
  <si>
    <t>4.1.4.</t>
  </si>
  <si>
    <t>Impuestos sobre el comercio exterior y transacciones internacionales</t>
  </si>
  <si>
    <t>34</t>
  </si>
  <si>
    <t>4.1.4.01.</t>
  </si>
  <si>
    <t>Impuestos a las importaciones</t>
  </si>
  <si>
    <t>4.1.4.02.</t>
  </si>
  <si>
    <t>Impuestos a las exportaciones</t>
  </si>
  <si>
    <t>4.1.4.99.</t>
  </si>
  <si>
    <t>Otros impuestos sobre el comercio exterior y transacciones internacionales</t>
  </si>
  <si>
    <t>4.1.9.</t>
  </si>
  <si>
    <t>Otros impuestos</t>
  </si>
  <si>
    <t>35</t>
  </si>
  <si>
    <t>4.1.9.99.</t>
  </si>
  <si>
    <t>Otros impuestos sin discriminar</t>
  </si>
  <si>
    <t>4.2.</t>
  </si>
  <si>
    <t>Contribuciones sociales</t>
  </si>
  <si>
    <t>4.2.1.</t>
  </si>
  <si>
    <t>Contribuciones a la seguridad social</t>
  </si>
  <si>
    <t>36</t>
  </si>
  <si>
    <t>4.2.1.01.</t>
  </si>
  <si>
    <t>Contribuciones al seguro de pensiones</t>
  </si>
  <si>
    <t>4.2.1.02.</t>
  </si>
  <si>
    <t>Contribuciones a regímenes especiales de pensiones</t>
  </si>
  <si>
    <t>4.2.1.03.</t>
  </si>
  <si>
    <t>Contribuciones al seguro de salud</t>
  </si>
  <si>
    <t>4.2.9.</t>
  </si>
  <si>
    <t>Contribuciones sociales diversas</t>
  </si>
  <si>
    <t>37</t>
  </si>
  <si>
    <t>4.2.9.99.</t>
  </si>
  <si>
    <t>Otras contribuciones sociales</t>
  </si>
  <si>
    <t>4.3.</t>
  </si>
  <si>
    <t>Multas, sanciones, remates y confiscaciones de origen no tributario</t>
  </si>
  <si>
    <t>4.3.1.</t>
  </si>
  <si>
    <t>Multas y sanciones administrativas</t>
  </si>
  <si>
    <t>38</t>
  </si>
  <si>
    <t>4.3.1.01.</t>
  </si>
  <si>
    <t>Multas de tránsito</t>
  </si>
  <si>
    <t>4.3.1.02.</t>
  </si>
  <si>
    <t>Multas por atraso en el pago de bienes y servicios</t>
  </si>
  <si>
    <t>4.3.1.03.</t>
  </si>
  <si>
    <t>Sanciones administrativas</t>
  </si>
  <si>
    <t>4.3.1.99.</t>
  </si>
  <si>
    <t>Otras multas</t>
  </si>
  <si>
    <t>4.3.2.</t>
  </si>
  <si>
    <t>Remates y confiscaciones de origen no tributario</t>
  </si>
  <si>
    <t>39</t>
  </si>
  <si>
    <t>4.3.2.99.</t>
  </si>
  <si>
    <t>Otros remates y confiscaciones de origen no tributario</t>
  </si>
  <si>
    <t>4.4.</t>
  </si>
  <si>
    <t>Ingresos y resultados positivos por ventas</t>
  </si>
  <si>
    <t>4.4.1.</t>
  </si>
  <si>
    <t>Ventas de bienes y servicios</t>
  </si>
  <si>
    <t>40</t>
  </si>
  <si>
    <t>4.4.1.01.</t>
  </si>
  <si>
    <t>Ventas de bienes</t>
  </si>
  <si>
    <t>4.4.1.02.</t>
  </si>
  <si>
    <t>Ventas de servicios</t>
  </si>
  <si>
    <t>4.4.2.</t>
  </si>
  <si>
    <t>Derechos administrativos</t>
  </si>
  <si>
    <t>41</t>
  </si>
  <si>
    <t>4.4.2.01.</t>
  </si>
  <si>
    <t>Derechos administrativos a los servicios de transporte</t>
  </si>
  <si>
    <t>4.4.2.99.</t>
  </si>
  <si>
    <t>Otros derechos administrativos</t>
  </si>
  <si>
    <t>4.4.3.</t>
  </si>
  <si>
    <t>Comisiones por préstamos</t>
  </si>
  <si>
    <t>42</t>
  </si>
  <si>
    <t>4.4.3.01.</t>
  </si>
  <si>
    <t>Comisiones por préstamos al sector privado interno</t>
  </si>
  <si>
    <t>4.4.3.02.</t>
  </si>
  <si>
    <t>Comisiones por préstamos al sector público interno</t>
  </si>
  <si>
    <t>4.4.3.03.</t>
  </si>
  <si>
    <t>Comisiones por préstamos al sector externo</t>
  </si>
  <si>
    <t>4.4.4.</t>
  </si>
  <si>
    <t>Resultados positivos por ventas de inversiones</t>
  </si>
  <si>
    <t>43</t>
  </si>
  <si>
    <t>4.4.4.01.</t>
  </si>
  <si>
    <t>Resultados positivos por ventas de inversiones patrimoniales - Método de participación</t>
  </si>
  <si>
    <t>4.4.4.98.</t>
  </si>
  <si>
    <t xml:space="preserve">Resultados positivos por ventas de otras inversiones </t>
  </si>
  <si>
    <t>4.4.5.</t>
  </si>
  <si>
    <t>Resultados positivos por ventas e intercambio de bienes</t>
  </si>
  <si>
    <t>44</t>
  </si>
  <si>
    <t>4.4.5.01.</t>
  </si>
  <si>
    <t>Resultados positivos por ventas de construcciones terminadas</t>
  </si>
  <si>
    <t>4.4.5.02.</t>
  </si>
  <si>
    <t>Resultados positivos por ventas de propiedades, planta y equipo</t>
  </si>
  <si>
    <t>4.4.5.03.</t>
  </si>
  <si>
    <t>Resultados positivos por ventas de activos biológicos</t>
  </si>
  <si>
    <t>4.4.5.04.</t>
  </si>
  <si>
    <t>Resultados positivos por ventas de bienes intangibles</t>
  </si>
  <si>
    <t>4.4.5.05.</t>
  </si>
  <si>
    <t>Resultados positivos por ventas por arrendamientos financieros</t>
  </si>
  <si>
    <t>4.4.5.06.</t>
  </si>
  <si>
    <t>Resultados positivos por intercambio de propiedades, planta y equipo</t>
  </si>
  <si>
    <t>4.4.5.07.</t>
  </si>
  <si>
    <t>Resultados positivos por intercambio de bienes intangibles</t>
  </si>
  <si>
    <t>4.4.5.08.</t>
  </si>
  <si>
    <t>Resultados positivos por intercambio de Inventario</t>
  </si>
  <si>
    <t>4.4.5.09.</t>
  </si>
  <si>
    <t>Resultados positivos por la entrega de activos como medio de pago de impuestos</t>
  </si>
  <si>
    <t>4.4.6.</t>
  </si>
  <si>
    <t>Resultados positivos por la recuperacion de dinero mal agreditado de periodos anteriores</t>
  </si>
  <si>
    <t>45</t>
  </si>
  <si>
    <t>4.4.6.01.</t>
  </si>
  <si>
    <t>Resultados positivos por la recuperacion de sumas de periodos anteriores</t>
  </si>
  <si>
    <t>4.5.</t>
  </si>
  <si>
    <t>Ingresos de la propiedad</t>
  </si>
  <si>
    <t>4.5.1.</t>
  </si>
  <si>
    <t>Rentas de inversiones y de colocación de efectivo</t>
  </si>
  <si>
    <t>46</t>
  </si>
  <si>
    <t>4.5.1.01.</t>
  </si>
  <si>
    <t>Intereses por equivalentes de efectivo</t>
  </si>
  <si>
    <t>4.5.1.02.</t>
  </si>
  <si>
    <t>Intereses por títulos y valores a costo amortizado</t>
  </si>
  <si>
    <t>4.5.1.98.</t>
  </si>
  <si>
    <t>Resultados positivos de otras inversiones</t>
  </si>
  <si>
    <t>4.5.2.</t>
  </si>
  <si>
    <t>Alquileres y derechos sobre bienes</t>
  </si>
  <si>
    <t>47</t>
  </si>
  <si>
    <t>4.5.2.01.</t>
  </si>
  <si>
    <t>Alquileres</t>
  </si>
  <si>
    <t>4.5.2.02.</t>
  </si>
  <si>
    <t>Ingresos por concesiones</t>
  </si>
  <si>
    <t>4.5.2.03.</t>
  </si>
  <si>
    <t>Derechos sobre bienes intangibles</t>
  </si>
  <si>
    <t>4.5.9.</t>
  </si>
  <si>
    <t>Otros ingresos de la propiedad</t>
  </si>
  <si>
    <t>48</t>
  </si>
  <si>
    <t>4.5.9.03.</t>
  </si>
  <si>
    <t>Intereses por ventas</t>
  </si>
  <si>
    <t>4.5.9.07.</t>
  </si>
  <si>
    <t>Intereses por préstamos</t>
  </si>
  <si>
    <t>4.5.9.08.</t>
  </si>
  <si>
    <t>Intereses por documentos a cobrar</t>
  </si>
  <si>
    <t>4.5.9.10.</t>
  </si>
  <si>
    <t>Intereses por deudores por avales ejecutados</t>
  </si>
  <si>
    <t>4.5.9.11.</t>
  </si>
  <si>
    <t>Ingreso por documentos a cobrar en gestión judicial nacionales</t>
  </si>
  <si>
    <t>4.5.9.12.</t>
  </si>
  <si>
    <t>Otros Ingresos por documentos internos a cobrar en gestión judicial</t>
  </si>
  <si>
    <t>4.5.9.97.</t>
  </si>
  <si>
    <t>Intereses por cuentas a cobrar en gestión judicial</t>
  </si>
  <si>
    <t>4.5.9.99.</t>
  </si>
  <si>
    <t>Intereses por otras cuentas a cobrar</t>
  </si>
  <si>
    <t>49</t>
  </si>
  <si>
    <t>4.6.1.01.</t>
  </si>
  <si>
    <t>Transferencias corrientes del sector privado interno</t>
  </si>
  <si>
    <t>4.6.1.03.</t>
  </si>
  <si>
    <t>Transferencias corrientes del sector externo</t>
  </si>
  <si>
    <t>4.6.2.</t>
  </si>
  <si>
    <t>50</t>
  </si>
  <si>
    <t>4.6.2.01.</t>
  </si>
  <si>
    <t>Transferencias de capital del sector privado interno</t>
  </si>
  <si>
    <t>4.6.2.02.</t>
  </si>
  <si>
    <t>Transferencias de capital del sector público interno</t>
  </si>
  <si>
    <t>4.6.2.03.</t>
  </si>
  <si>
    <t>Transferencias de capital del sector externo</t>
  </si>
  <si>
    <t>4.9.</t>
  </si>
  <si>
    <t>Otros ingresos</t>
  </si>
  <si>
    <t>4.9.1.</t>
  </si>
  <si>
    <t>Resultados positivos por tenencia y por exposición a la inflación</t>
  </si>
  <si>
    <t>51</t>
  </si>
  <si>
    <t>4.9.1.01.</t>
  </si>
  <si>
    <t>Diferencias de cambio positivas por activos</t>
  </si>
  <si>
    <t>4.9.1.02.</t>
  </si>
  <si>
    <t>Diferencias de cambio positivas por pasivos</t>
  </si>
  <si>
    <t>4.9.1.03.</t>
  </si>
  <si>
    <t>Resultados positivos por tenencia de activos no derivados</t>
  </si>
  <si>
    <t>4.9.1.04.</t>
  </si>
  <si>
    <t>Resultados positivos por tenencia de pasivos no derivados</t>
  </si>
  <si>
    <t>4.9.1.05.</t>
  </si>
  <si>
    <t>Resultados positivos por tenencia de instrumentos financieros derivados</t>
  </si>
  <si>
    <t>4.9.1.06.</t>
  </si>
  <si>
    <t>Resultado positivo por exposición a la inflación</t>
  </si>
  <si>
    <t>4.9.2.</t>
  </si>
  <si>
    <t>Reversión de consumo de bienes</t>
  </si>
  <si>
    <t>52</t>
  </si>
  <si>
    <t>4.9.2.01.</t>
  </si>
  <si>
    <t>Reversión de consumo de bienes no concesionados</t>
  </si>
  <si>
    <t>4.9.2.02.</t>
  </si>
  <si>
    <t>Reversión de consumo de bienes concesionados</t>
  </si>
  <si>
    <t>4.9.3.</t>
  </si>
  <si>
    <t>Reversión de pérdidas por deterioro y desvalorización de bienes</t>
  </si>
  <si>
    <t>53</t>
  </si>
  <si>
    <t>4.9.3.01.</t>
  </si>
  <si>
    <t>Reversión de deterioro y desvalorización de bienes no concesionados</t>
  </si>
  <si>
    <t>4.9.3.02.</t>
  </si>
  <si>
    <t>Reversión de deterioro y desvalorización de bienes concesionados</t>
  </si>
  <si>
    <t>4.9.3.03.</t>
  </si>
  <si>
    <t xml:space="preserve">Reversión de deterioro y desvalorización de inventarios por materiales y suministros para consumo y prestación de servicios </t>
  </si>
  <si>
    <t>4.9.3.04.</t>
  </si>
  <si>
    <t>Reversión de deterioro y desvalorización de inventarios por bienes para la venta</t>
  </si>
  <si>
    <t>4.9.3.05.</t>
  </si>
  <si>
    <t>Reversión de deterioro y desvalorización de inventarios por materias primas y bienes en producción</t>
  </si>
  <si>
    <t>4.9.3.06.</t>
  </si>
  <si>
    <t>Reversión de deterioro y desvalorización de Deterioro por documentos a cobrar en gestión judicial nacionales</t>
  </si>
  <si>
    <t>4.9.3.07.</t>
  </si>
  <si>
    <t>Reversión de deterioro y desvalorización de Deterioro  para documentos a cobrar internacionales  *</t>
  </si>
  <si>
    <t>4.9.4.</t>
  </si>
  <si>
    <t>Recuperación de previsiones</t>
  </si>
  <si>
    <t>54</t>
  </si>
  <si>
    <t>4.9.4.01.</t>
  </si>
  <si>
    <t>Recuperación de previsiones para deterioro de inversiones</t>
  </si>
  <si>
    <t>4.9.4.02.</t>
  </si>
  <si>
    <t>Recuperación de previsiones para deterioro de cuentas a cobrar</t>
  </si>
  <si>
    <t>4.9.4.03.</t>
  </si>
  <si>
    <t>Recuperación de previsiones para deterioro y pérdidas de inventarios</t>
  </si>
  <si>
    <t>4.9.5.</t>
  </si>
  <si>
    <t>Recuperación de provisiones y reservas técnicas</t>
  </si>
  <si>
    <t>55</t>
  </si>
  <si>
    <t>4.9.5.01.</t>
  </si>
  <si>
    <t>Recuperación de provisiones para litigios y demandas</t>
  </si>
  <si>
    <t>4.9.5.02.</t>
  </si>
  <si>
    <t>Recuperación de provisiones para reestructuración</t>
  </si>
  <si>
    <t>4.9.5.03.</t>
  </si>
  <si>
    <t>Recuperación de provisiones para beneficios a los empleados</t>
  </si>
  <si>
    <t>4.9.5.04.</t>
  </si>
  <si>
    <t>Recuperación de provisiones litigios y demandas internacionales</t>
  </si>
  <si>
    <t>4.9.5.99.</t>
  </si>
  <si>
    <t>Recuperación de otras provisiones y reservas técnicas</t>
  </si>
  <si>
    <t>4.9.6.</t>
  </si>
  <si>
    <t>Resultados positivos de inversiones patrimoniales y participación de los intereses minoritarios</t>
  </si>
  <si>
    <t>56</t>
  </si>
  <si>
    <t>4.9.6.01.</t>
  </si>
  <si>
    <t>Resultados positivos de inversiones patrimoniales</t>
  </si>
  <si>
    <t>4.9.6.02.</t>
  </si>
  <si>
    <t>Participación de los intereses minoritarios en el resultado neto negativo</t>
  </si>
  <si>
    <t>4.9.9.</t>
  </si>
  <si>
    <t>Otros ingresos y resultados positivos</t>
  </si>
  <si>
    <t>57</t>
  </si>
  <si>
    <t>4.9.9.99.</t>
  </si>
  <si>
    <t>Ingresos y resultados positivos varios</t>
  </si>
  <si>
    <t>TOTAL DE INGRESOS</t>
  </si>
  <si>
    <t>5.1.</t>
  </si>
  <si>
    <t>Gastos de funcionamiento</t>
  </si>
  <si>
    <t>5.1.1.</t>
  </si>
  <si>
    <t>Gastos en personal</t>
  </si>
  <si>
    <t>58</t>
  </si>
  <si>
    <t>5.1.1.01.</t>
  </si>
  <si>
    <t>Remuneraciones Básicas</t>
  </si>
  <si>
    <t>5.1.1.02.</t>
  </si>
  <si>
    <t>Remuneraciones eventuales</t>
  </si>
  <si>
    <t>5.1.1.03.</t>
  </si>
  <si>
    <t>Incentivos salariales</t>
  </si>
  <si>
    <t>5.1.1.04.</t>
  </si>
  <si>
    <t>Contribuciones patronales al desarrollo y la seguridad social</t>
  </si>
  <si>
    <t>5.1.1.05.</t>
  </si>
  <si>
    <t>Contribuciones patronales a fondos de pensiones y a otros fondos de capitalización</t>
  </si>
  <si>
    <t>5.1.1.06.</t>
  </si>
  <si>
    <t>Asistencia social y beneficios al personal</t>
  </si>
  <si>
    <t>5.1.1.07.</t>
  </si>
  <si>
    <t>Contribuciones estatales a la seguridad social</t>
  </si>
  <si>
    <t>5.1.1.99.</t>
  </si>
  <si>
    <t>Otros gastos en personal</t>
  </si>
  <si>
    <t>59</t>
  </si>
  <si>
    <t>5.1.2.01.</t>
  </si>
  <si>
    <t>5.1.2.02.</t>
  </si>
  <si>
    <t>Servicios básicos</t>
  </si>
  <si>
    <t>5.1.2.04.</t>
  </si>
  <si>
    <t>Servicios de gestión y apoyo</t>
  </si>
  <si>
    <t>5.1.2.05.</t>
  </si>
  <si>
    <t>Gastos de viaje y transporte</t>
  </si>
  <si>
    <t>5.1.2.06.</t>
  </si>
  <si>
    <t>Seguros, reaseguros y otras obligaciones</t>
  </si>
  <si>
    <t>5.1.2.07.</t>
  </si>
  <si>
    <t>Capacitación y protocolo</t>
  </si>
  <si>
    <t>5.1.2.08.</t>
  </si>
  <si>
    <t>Mantenimiento y reparaciones</t>
  </si>
  <si>
    <t>5.1.2.99.</t>
  </si>
  <si>
    <t>Otros servicios</t>
  </si>
  <si>
    <t>5.1.3.</t>
  </si>
  <si>
    <t>Materiales y suministros consumidos</t>
  </si>
  <si>
    <t>60</t>
  </si>
  <si>
    <t>5.1.3.01.</t>
  </si>
  <si>
    <t>Productos químicos y conexos</t>
  </si>
  <si>
    <t>5.1.3.02.</t>
  </si>
  <si>
    <t>Alimentos y productos agropecuarios</t>
  </si>
  <si>
    <t>5.1.3.03.</t>
  </si>
  <si>
    <t>Materiales y productos de uso en la construcción y mantenimiento</t>
  </si>
  <si>
    <t>5.1.3.04.</t>
  </si>
  <si>
    <t>Herramientas, repuestos y accesorios</t>
  </si>
  <si>
    <t>5.1.3.99.</t>
  </si>
  <si>
    <t>Útiles, materiales y suministros diversos</t>
  </si>
  <si>
    <t>5.1.4.</t>
  </si>
  <si>
    <t>Consumo de bienes distintos de inventarios</t>
  </si>
  <si>
    <t>61</t>
  </si>
  <si>
    <t>5.1.4.01.</t>
  </si>
  <si>
    <t>Consumo de bienes no concesionados</t>
  </si>
  <si>
    <t>5.1.4.02.</t>
  </si>
  <si>
    <t>Consumo de bienes concesionados</t>
  </si>
  <si>
    <t>5.1.5.</t>
  </si>
  <si>
    <t xml:space="preserve">Pérdidas por deterioro y desvalorización de bienes </t>
  </si>
  <si>
    <t>62</t>
  </si>
  <si>
    <t>5.1.5.01.</t>
  </si>
  <si>
    <t>Deterioro y desvalorización de bienes no concesionados</t>
  </si>
  <si>
    <t>5.1.5.02.</t>
  </si>
  <si>
    <t>Deterioro y desvalorización de bienes concesionados</t>
  </si>
  <si>
    <t>5.1.6.</t>
  </si>
  <si>
    <t>Deterioro y pérdidas de inventarios</t>
  </si>
  <si>
    <t>63</t>
  </si>
  <si>
    <t>5.1.6.01.</t>
  </si>
  <si>
    <t>Deterioro y pérdidas de inventarios por materiales y suministros para consumo y prestación de servicios</t>
  </si>
  <si>
    <t>5.1.6.02.</t>
  </si>
  <si>
    <t>Deterioro y pérdidas de inventarios por bienes para la venta</t>
  </si>
  <si>
    <t>5.1.6.03.</t>
  </si>
  <si>
    <t>Deterioro y pérdidas de inventarios por materias primas y bienes en producción</t>
  </si>
  <si>
    <t>5.1.7.</t>
  </si>
  <si>
    <t>Deterioro de inversiones y cuentas a cobrar</t>
  </si>
  <si>
    <t>64</t>
  </si>
  <si>
    <t>5.1.7.01.</t>
  </si>
  <si>
    <t>Deterioro de inversiones</t>
  </si>
  <si>
    <t>5.1.7.02.</t>
  </si>
  <si>
    <t>Deterioro de cuentas a cobrar</t>
  </si>
  <si>
    <t>5.1.8.</t>
  </si>
  <si>
    <t>Cargos por provisiones y reservas técnicas</t>
  </si>
  <si>
    <t>65</t>
  </si>
  <si>
    <t>5.1.8.01.</t>
  </si>
  <si>
    <t>Cargos por litigios y demandas</t>
  </si>
  <si>
    <t>5.1.8.02.</t>
  </si>
  <si>
    <t>Cargos por reestructuración</t>
  </si>
  <si>
    <t>5.1.8.03.</t>
  </si>
  <si>
    <t>Cargos por beneficios a los empleados</t>
  </si>
  <si>
    <t>5.1.8.04.</t>
  </si>
  <si>
    <t>Cargos por provisiones litigios y demandas  internacionales</t>
  </si>
  <si>
    <t>5.1.8.05.</t>
  </si>
  <si>
    <t>Cargos por deudas de provisiones y reservas técnicas</t>
  </si>
  <si>
    <t>5.1.8.99.</t>
  </si>
  <si>
    <t>Cargos por otras provisiones y reservas técnicas</t>
  </si>
  <si>
    <t>5.2.</t>
  </si>
  <si>
    <t>Gastos financieros</t>
  </si>
  <si>
    <t>5.2.1.</t>
  </si>
  <si>
    <t>Intereses sobre endeudamiento público</t>
  </si>
  <si>
    <t>66</t>
  </si>
  <si>
    <t>5.2.1.01.</t>
  </si>
  <si>
    <t>Intereses sobre títulos y valores de la deuda pública</t>
  </si>
  <si>
    <t>5.2.1.02.</t>
  </si>
  <si>
    <t>Intereses sobre préstamos</t>
  </si>
  <si>
    <t>5.2.1.03.</t>
  </si>
  <si>
    <t>Intereses sobre deudas asumidas</t>
  </si>
  <si>
    <t>5.2.1.04.</t>
  </si>
  <si>
    <t>Intereses sobre endeudamiento de Tesorería</t>
  </si>
  <si>
    <t>5.2.9.</t>
  </si>
  <si>
    <t>Otros gastos financieros</t>
  </si>
  <si>
    <t>67</t>
  </si>
  <si>
    <t>5.2.9.01.</t>
  </si>
  <si>
    <t>Intereses por deudas comerciales</t>
  </si>
  <si>
    <t>5.2.9.02.</t>
  </si>
  <si>
    <t>Intereses por deudas sociales y fiscales</t>
  </si>
  <si>
    <t>5.2.9.04.</t>
  </si>
  <si>
    <t>Intereses por documentos a pagar</t>
  </si>
  <si>
    <t>5.2.9.06.</t>
  </si>
  <si>
    <t>Intereses sobre deudas por avales ejecutados</t>
  </si>
  <si>
    <t>5.2.9.99.</t>
  </si>
  <si>
    <t>Otros gastos financieros varios</t>
  </si>
  <si>
    <t>5.3.</t>
  </si>
  <si>
    <t>Gastos y resultados negativos por ventas</t>
  </si>
  <si>
    <t>5.3.1.</t>
  </si>
  <si>
    <t>Costo de ventas de bienes y servicios</t>
  </si>
  <si>
    <t>68</t>
  </si>
  <si>
    <t>5.3.1.01.</t>
  </si>
  <si>
    <t>Costo de ventas de bienes</t>
  </si>
  <si>
    <t>5.3.1.02.</t>
  </si>
  <si>
    <t>Costo de ventas de servicios</t>
  </si>
  <si>
    <t>5.3.2.</t>
  </si>
  <si>
    <t>Resultados negativos por ventas de inversiones</t>
  </si>
  <si>
    <t>69</t>
  </si>
  <si>
    <t>5.3.2.02.</t>
  </si>
  <si>
    <t>Resultados negativos por ventas de inversiones patrimoniales - Método de participación</t>
  </si>
  <si>
    <t>5.3.2.99.</t>
  </si>
  <si>
    <t>Resultados negativos por ventas de otras inversiones</t>
  </si>
  <si>
    <t>5.3.3.</t>
  </si>
  <si>
    <t>Resultados negativos por ventas e intercambio de bienes</t>
  </si>
  <si>
    <t>70</t>
  </si>
  <si>
    <t>5.3.3.01.</t>
  </si>
  <si>
    <t>Resultados negativos por ventas de construcciones terminadas</t>
  </si>
  <si>
    <t>5.3.3.02.</t>
  </si>
  <si>
    <t>Resultados negativos por ventas de propiedades, planta y equipo</t>
  </si>
  <si>
    <t>5.3.3.03.</t>
  </si>
  <si>
    <t>Resultados negativos por ventas de activos biológicos</t>
  </si>
  <si>
    <t>5.3.3.04.</t>
  </si>
  <si>
    <t>Resultados negativos por ventas de bienes intangibles</t>
  </si>
  <si>
    <t>5.3.3.05.</t>
  </si>
  <si>
    <t>Resultados negativos por ventas por arrendamientos financieros</t>
  </si>
  <si>
    <t>5.3.3.06.</t>
  </si>
  <si>
    <t>Resultados negativos por intercambio de propiedades, planta y equipo</t>
  </si>
  <si>
    <t>5.3.3.07.</t>
  </si>
  <si>
    <t>Resultados negativos por intercambio de bienes intangibles</t>
  </si>
  <si>
    <t>5.4.</t>
  </si>
  <si>
    <t>5.4.1.</t>
  </si>
  <si>
    <t>71</t>
  </si>
  <si>
    <t>5.4.1.01.</t>
  </si>
  <si>
    <t>Transferencias corrientes al sector privado interno</t>
  </si>
  <si>
    <t>5.4.1.02.</t>
  </si>
  <si>
    <t>Transferencias corrientes al sector público interno</t>
  </si>
  <si>
    <t>5.4.1.03.</t>
  </si>
  <si>
    <t>Transferencias corrientes al sector externo</t>
  </si>
  <si>
    <t>5.4.2.</t>
  </si>
  <si>
    <t>72</t>
  </si>
  <si>
    <t>5.4.2.01.</t>
  </si>
  <si>
    <t>Transferencias de capital al sector privado interno</t>
  </si>
  <si>
    <t>5.4.2.02.</t>
  </si>
  <si>
    <t>Transferencias de capital al sector público interno</t>
  </si>
  <si>
    <t>5.4.2.03.</t>
  </si>
  <si>
    <t>Transferencias de capital al sector externo</t>
  </si>
  <si>
    <t>5.9.</t>
  </si>
  <si>
    <t>Otros gastos</t>
  </si>
  <si>
    <t>5.9.1.</t>
  </si>
  <si>
    <t>Resultados negativos por tenencia y por exposición a la inflación</t>
  </si>
  <si>
    <t>73</t>
  </si>
  <si>
    <t>5.9.1.01.</t>
  </si>
  <si>
    <t>Diferencias de cambio negativas por activos</t>
  </si>
  <si>
    <t>5.9.1.02.</t>
  </si>
  <si>
    <t>Diferencias de cambio negativas por pasivos</t>
  </si>
  <si>
    <t>5.9.1.03.</t>
  </si>
  <si>
    <t>Resultados negativos por tenencia de activos no derivados</t>
  </si>
  <si>
    <t>5.9.1.04.</t>
  </si>
  <si>
    <t>Resultados negativos por tenencia de pasivos no derivados</t>
  </si>
  <si>
    <t>5.9.1.05.</t>
  </si>
  <si>
    <t>Resultados negativos por tenencia de instrumentos financieros derivados</t>
  </si>
  <si>
    <t>5.9.1.06.</t>
  </si>
  <si>
    <t>Resultado negativo por exposición a la inflación</t>
  </si>
  <si>
    <t>5.9.2.</t>
  </si>
  <si>
    <t>Resultados negativos de inversiones patrimoniales y participación de los intereses minoritarios</t>
  </si>
  <si>
    <t>74</t>
  </si>
  <si>
    <t>5.9.2.01.</t>
  </si>
  <si>
    <t>Resultados negativos de inversiones patrimoniales</t>
  </si>
  <si>
    <t>5.9.2.02.</t>
  </si>
  <si>
    <t>Participación de los intereses minoritarios en el resultado neto positivo</t>
  </si>
  <si>
    <t>5.9.9.</t>
  </si>
  <si>
    <t>Otros gastos y resultados negativos</t>
  </si>
  <si>
    <t>75</t>
  </si>
  <si>
    <t>5.9.9.02.</t>
  </si>
  <si>
    <t>Impuestos, multas y recargos moratorios</t>
  </si>
  <si>
    <t>5.9.9.03.</t>
  </si>
  <si>
    <t>Devoluciones de impuestos</t>
  </si>
  <si>
    <t>5.9.9.99.</t>
  </si>
  <si>
    <t>Gastos y resultados negativos varios</t>
  </si>
  <si>
    <t>TOTAL DE GASTOS</t>
  </si>
  <si>
    <t>AHORRO y/o DESAHORRO DEL PERIODO</t>
  </si>
  <si>
    <t>ID_Entidad</t>
  </si>
  <si>
    <t>Unidad_Tiempo</t>
  </si>
  <si>
    <t>Periodo</t>
  </si>
  <si>
    <t>ESTADO DE FLUJO DE EFECTIVO</t>
  </si>
  <si>
    <t>Nota Nº</t>
  </si>
  <si>
    <t xml:space="preserve">Ejercicio </t>
  </si>
  <si>
    <t>Ejercicio</t>
  </si>
  <si>
    <t>FLUJOS DE EFECTIVO DE LAS ACTIVIDADES DE OPERACIÓN</t>
  </si>
  <si>
    <t>Cobros</t>
  </si>
  <si>
    <t>Cobros por impuestos</t>
  </si>
  <si>
    <t>Cobros por contribuciones sociales</t>
  </si>
  <si>
    <t>Cobros por multas, sanciones, remates y confiscaciones de origen no tributario</t>
  </si>
  <si>
    <t>Cobros por ventas de inventarios, servicios y derechos administrativos</t>
  </si>
  <si>
    <t>Cobros por ingresos de la propiedad</t>
  </si>
  <si>
    <t xml:space="preserve">Cobros por transferencias </t>
  </si>
  <si>
    <t>Cobros por concesiones</t>
  </si>
  <si>
    <t>Otros cobros por actividades de operación</t>
  </si>
  <si>
    <t>Pagos</t>
  </si>
  <si>
    <t>Pagos por beneficios al personal</t>
  </si>
  <si>
    <t>Pagos por servicios y adquisiciones de inventarios (incluye anticipos)</t>
  </si>
  <si>
    <t>Pagos por prestaciones de la seguridad social</t>
  </si>
  <si>
    <t xml:space="preserve">Pagos por otras transferencias </t>
  </si>
  <si>
    <t>Otros pagos por actividades de operación</t>
  </si>
  <si>
    <t>Flujos netos de efectivo por actividades de operación</t>
  </si>
  <si>
    <t>FLUJOS DE EFECTIVO DE LAS ACTIVIDADES DE INVERSIÓN</t>
  </si>
  <si>
    <t>Cobros por ventas de bienes distintos de inventarios</t>
  </si>
  <si>
    <t>Cobros por ventas y reembolso de inversiones patrimoniales</t>
  </si>
  <si>
    <t>Cobros por ventas y reembolso de inversiones en otros instrumentos financieros</t>
  </si>
  <si>
    <t>Cobros por reembolsos de préstamos</t>
  </si>
  <si>
    <t>Otros cobros por actividades de inversión</t>
  </si>
  <si>
    <t>Pagos por adquisición de bienes distintos de inventarios</t>
  </si>
  <si>
    <t>Pagos por adquisición de inversiones patrimoniales</t>
  </si>
  <si>
    <t>Pagos por adquisición de inversiones en otros instrumentos financieros</t>
  </si>
  <si>
    <t>Pagos por préstamos otorgados</t>
  </si>
  <si>
    <t>Otros pagos por actividades de inversión</t>
  </si>
  <si>
    <t>Flujos netos de efectivo por actividades de inversión</t>
  </si>
  <si>
    <t>FLUJOS DE EFECTIVO DE LAS ACTIVIDADES DE FINANCIACIÓN</t>
  </si>
  <si>
    <t>Cobros por incrementos de capital y transferencias de capital</t>
  </si>
  <si>
    <t>Cobros por endeudamiento público</t>
  </si>
  <si>
    <t>Otros cobros por actividades de financiación</t>
  </si>
  <si>
    <t>Pagos por disminuciones del patrimonio que no afectan resultados</t>
  </si>
  <si>
    <t>Pagos por amortizaciones de endeudamiento público</t>
  </si>
  <si>
    <t>Otros pagos por actividades de financiación</t>
  </si>
  <si>
    <t>Flujos netos de efectivo por actividades de financiación</t>
  </si>
  <si>
    <t>Incremento/Disminución neta de efectivo y equivalentes de efectivo por flujos de actividades</t>
  </si>
  <si>
    <t>Incremento/Disminución neta de efectivo y equivalentes de efectivo por diferencias de cambio no realizadas</t>
  </si>
  <si>
    <t>Efectivo y equivalentes de efectivo al inicio del ejercicio</t>
  </si>
  <si>
    <t>Efectivo y equivalentes de efectivo al final del ejercicio</t>
  </si>
  <si>
    <t>Relación Plan de Cuentas con Estados Financieros</t>
  </si>
  <si>
    <t>Estado de Cambios en el Patrimonio</t>
  </si>
  <si>
    <t xml:space="preserve"> En Colones </t>
  </si>
  <si>
    <t>Concepto</t>
  </si>
  <si>
    <t>Transferencias
de capital</t>
  </si>
  <si>
    <t>Intereses Minoritarios Part. Patrimonio</t>
  </si>
  <si>
    <t>Intereses Minoritarios Evolución</t>
  </si>
  <si>
    <t>Total Patrimomio</t>
  </si>
  <si>
    <t xml:space="preserve">Variaciones del ejercicio </t>
  </si>
  <si>
    <t>Total de variaciones del ejercicio</t>
  </si>
  <si>
    <t>Saldos del período</t>
  </si>
  <si>
    <t xml:space="preserve">   (*) De uso exclusivo en Estados Contables consolidados</t>
  </si>
  <si>
    <t>Estado de Situación y Evolución de Bienes</t>
  </si>
  <si>
    <t>Descripción(*)</t>
  </si>
  <si>
    <t xml:space="preserve">Saldos al Inicio  </t>
  </si>
  <si>
    <t>Movimientos en el ejercicio</t>
  </si>
  <si>
    <t>SALDOS AL CIERRE</t>
  </si>
  <si>
    <t>Depreciaciones / Agotamiento / Amortizaciones</t>
  </si>
  <si>
    <t>VALORES RESIDUALES AL CIERRE</t>
  </si>
  <si>
    <t>Valores de Origen</t>
  </si>
  <si>
    <t>Mejoras
Inversiones</t>
  </si>
  <si>
    <t>Revaluaciones</t>
  </si>
  <si>
    <t>Deterioros</t>
  </si>
  <si>
    <t>TOTALES AL INICIO</t>
  </si>
  <si>
    <t>Altas</t>
  </si>
  <si>
    <t>Bajas</t>
  </si>
  <si>
    <t>Otros Movimientos</t>
  </si>
  <si>
    <t>TOTALES MOVIMIENTOS DEL EJERCICIO</t>
  </si>
  <si>
    <t>Acumuladas al inicio</t>
  </si>
  <si>
    <t>Incrementos</t>
  </si>
  <si>
    <t>Del ejercicio</t>
  </si>
  <si>
    <t>Acumuladas al cierre</t>
  </si>
  <si>
    <t>BIENES NO CONCESIONADOS</t>
  </si>
  <si>
    <t xml:space="preserve">Propiedades, planta y equipos explotados </t>
  </si>
  <si>
    <t xml:space="preserve"> Tierras y terrenos</t>
  </si>
  <si>
    <t xml:space="preserve"> Edificios</t>
  </si>
  <si>
    <t xml:space="preserve"> Maquinaria y equipos para la  producción</t>
  </si>
  <si>
    <t xml:space="preserve"> Equipos de transporte, tracción y elevación</t>
  </si>
  <si>
    <t xml:space="preserve"> Equipos de comunicación</t>
  </si>
  <si>
    <t xml:space="preserve"> Equipos y mobiliario de oficina</t>
  </si>
  <si>
    <t xml:space="preserve"> Equipos para computación</t>
  </si>
  <si>
    <t xml:space="preserve"> Equipos sanitario, de laboratorio e investigación</t>
  </si>
  <si>
    <t xml:space="preserve"> Equipos y mobiliario educacional, deportivo y recreativo</t>
  </si>
  <si>
    <t xml:space="preserve"> Equipos de seguridad, orden, vigilancia y control público</t>
  </si>
  <si>
    <t>Semovientes</t>
  </si>
  <si>
    <t xml:space="preserve"> Maquinarias, equipos y mobiliarios diversos</t>
  </si>
  <si>
    <t>Activos biológicos</t>
  </si>
  <si>
    <t xml:space="preserve"> Plantas y árboles</t>
  </si>
  <si>
    <t xml:space="preserve"> Semovientes</t>
  </si>
  <si>
    <r>
      <t xml:space="preserve"> </t>
    </r>
    <r>
      <rPr>
        <sz val="10"/>
        <rFont val="Arial"/>
        <family val="2"/>
      </rPr>
      <t>Vias de comunicación terrestre</t>
    </r>
  </si>
  <si>
    <t xml:space="preserve"> Obras marítimas y fluviales</t>
  </si>
  <si>
    <t xml:space="preserve"> Centrales y redes de comunicación y energía</t>
  </si>
  <si>
    <t xml:space="preserve"> Otros bienes de infraestructura y de beneficio y uso público en servicio</t>
  </si>
  <si>
    <t xml:space="preserve"> Inmuebles históricos y culturales</t>
  </si>
  <si>
    <t xml:space="preserve"> Piezas y obras históricas y de colección</t>
  </si>
  <si>
    <t xml:space="preserve"> Otros bienes históricos y culturales</t>
  </si>
  <si>
    <t xml:space="preserve"> Recursos naturales no renovables</t>
  </si>
  <si>
    <t xml:space="preserve"> Recursos naturales renovables</t>
  </si>
  <si>
    <t>Bienes intangibles</t>
  </si>
  <si>
    <t>Patentes y marcas registradas</t>
  </si>
  <si>
    <t>Derechos de autor</t>
  </si>
  <si>
    <t>Software y programas</t>
  </si>
  <si>
    <t>Otros bienes intangibles</t>
  </si>
  <si>
    <t>Propiedades, planta y equipo</t>
  </si>
  <si>
    <t>Bienes de infraestructura y de beneficio y uso público</t>
  </si>
  <si>
    <t>Bienes culturales</t>
  </si>
  <si>
    <t>SUBTOTALES BIENES NO CONCESIONADOS</t>
  </si>
  <si>
    <t>BIENES CONCESIONADOS</t>
  </si>
  <si>
    <t>Propiedades, planta y equipos</t>
  </si>
  <si>
    <t>Recursos naturales</t>
  </si>
  <si>
    <t>SUBTOTALES BIENES CONCESIONADOS</t>
  </si>
  <si>
    <t>Totales</t>
  </si>
  <si>
    <t>(*): Deberán separarse los activos generadores de efectivo de aquellos que no son.</t>
  </si>
  <si>
    <t>Elaborado por: Licda.  Karla Zúñiga Villalobos                                                                      Revisado por:  MBA. Alexander Cascante  Alfaro                                                                Aprobado por: Dr. Fernando Llorca Castro</t>
  </si>
  <si>
    <t>OFICINA DE COOPERACION INTERNACIONAL DE LA SALUD (OCIS)</t>
  </si>
  <si>
    <t>Estados de Ejecución Presupuestaria</t>
  </si>
  <si>
    <t>AL 31 DICIEMBRE DEL 2016</t>
  </si>
  <si>
    <t>- En Colones -</t>
  </si>
  <si>
    <t>Conceptos</t>
  </si>
  <si>
    <t>Presupuestos</t>
  </si>
  <si>
    <t>Diferencias Brutas (*)</t>
  </si>
  <si>
    <t>Diferencias Porcentuales</t>
  </si>
  <si>
    <t>Inicial (I)</t>
  </si>
  <si>
    <t>Final (II)</t>
  </si>
  <si>
    <t>Ejecutado</t>
  </si>
  <si>
    <t>II -I</t>
  </si>
  <si>
    <t>III - II</t>
  </si>
  <si>
    <t xml:space="preserve">II -I </t>
  </si>
  <si>
    <t xml:space="preserve">III - II </t>
  </si>
  <si>
    <t>Comprometido no devengado al cierre</t>
  </si>
  <si>
    <t>Devengado III</t>
  </si>
  <si>
    <t>%</t>
  </si>
  <si>
    <t xml:space="preserve">INGRESOS </t>
  </si>
  <si>
    <t>Total de Ingresos (I)</t>
  </si>
  <si>
    <t>Gastos Activables</t>
  </si>
  <si>
    <t>Inversiones Financieras</t>
  </si>
  <si>
    <t>Activo Fijo</t>
  </si>
  <si>
    <t>Objetos de Valor</t>
  </si>
  <si>
    <t>Bienes Intangibles</t>
  </si>
  <si>
    <t xml:space="preserve">Aportes de Capital </t>
  </si>
  <si>
    <t xml:space="preserve">Total de Gastos (II) </t>
  </si>
  <si>
    <r>
      <t xml:space="preserve">RESULTADO ECONOMICO PRESUPUESTARIO  (I - II) </t>
    </r>
    <r>
      <rPr>
        <b/>
        <sz val="9"/>
        <rFont val="Arial"/>
        <family val="2"/>
      </rPr>
      <t>(superávit/déficit)</t>
    </r>
  </si>
  <si>
    <t>(*) Diferencias Brutas - Notas explicativas por cada diferencia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</si>
</sst>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5" formatCode="_-* #,##0.00\ _€_-;\-* #,##0.00\ _€_-;_-* &quot;-&quot;??\ _€_-;_-@_-"/>
    <numFmt numFmtId="166" formatCode="_-* #,##0.00_-;\-* #,##0.00_-;_-* &quot;-&quot;??_-;_-@_-"/>
    <numFmt numFmtId="167" formatCode="00"/>
    <numFmt numFmtId="168" formatCode="#,##0.00_ ;\-#,##0.00\ "/>
  </numFmts>
  <fonts count="39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8"/>
      <name val="Arial"/>
      <family val="2"/>
    </font>
    <font>
      <sz val="10"/>
      <name val="Arial"/>
      <family val="2"/>
    </font>
    <font>
      <b/>
      <sz val="10"/>
      <name val="Lucida Sans Unicode"/>
      <family val="2"/>
    </font>
    <font>
      <b/>
      <i/>
      <sz val="10"/>
      <name val="Arial"/>
      <family val="2"/>
    </font>
    <font>
      <b/>
      <sz val="11"/>
      <name val="Arial"/>
      <family val="2"/>
    </font>
    <font>
      <b/>
      <i/>
      <sz val="9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u/>
      <sz val="14"/>
      <name val="Arial"/>
      <family val="2"/>
    </font>
    <font>
      <b/>
      <i/>
      <sz val="11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u/>
      <sz val="10"/>
      <name val="Arial"/>
      <family val="2"/>
    </font>
    <font>
      <sz val="10"/>
      <name val="Lucida Sans Unicode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rgb="FF5F5E5E"/>
      <name val="Courier New"/>
      <family val="3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Courier New"/>
      <family val="3"/>
    </font>
    <font>
      <sz val="8"/>
      <color theme="1"/>
      <name val="Courier New"/>
      <family val="3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1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31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4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8"/>
      </top>
      <bottom style="medium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7">
    <xf numFmtId="0" fontId="0" fillId="0" borderId="0"/>
    <xf numFmtId="165" fontId="24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11" fillId="0" borderId="0"/>
    <xf numFmtId="0" fontId="2" fillId="0" borderId="0"/>
    <xf numFmtId="0" fontId="2" fillId="0" borderId="0"/>
    <xf numFmtId="9" fontId="24" fillId="0" borderId="0" applyFont="0" applyFill="0" applyBorder="0" applyAlignment="0" applyProtection="0"/>
  </cellStyleXfs>
  <cellXfs count="326">
    <xf numFmtId="0" fontId="0" fillId="0" borderId="0" xfId="0"/>
    <xf numFmtId="0" fontId="0" fillId="0" borderId="0" xfId="0" applyFill="1"/>
    <xf numFmtId="0" fontId="3" fillId="0" borderId="0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5" fillId="2" borderId="2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left" wrapText="1"/>
    </xf>
    <xf numFmtId="0" fontId="12" fillId="3" borderId="6" xfId="0" applyFont="1" applyFill="1" applyBorder="1" applyAlignment="1">
      <alignment horizontal="center"/>
    </xf>
    <xf numFmtId="0" fontId="13" fillId="4" borderId="5" xfId="0" applyFont="1" applyFill="1" applyBorder="1" applyAlignment="1">
      <alignment horizontal="left" wrapText="1"/>
    </xf>
    <xf numFmtId="0" fontId="0" fillId="4" borderId="2" xfId="0" applyFill="1" applyBorder="1"/>
    <xf numFmtId="0" fontId="3" fillId="4" borderId="7" xfId="0" applyFont="1" applyFill="1" applyBorder="1" applyAlignment="1">
      <alignment horizontal="left" wrapText="1"/>
    </xf>
    <xf numFmtId="0" fontId="12" fillId="4" borderId="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left" vertical="top"/>
    </xf>
    <xf numFmtId="0" fontId="3" fillId="5" borderId="0" xfId="0" applyFont="1" applyFill="1" applyBorder="1" applyAlignment="1">
      <alignment vertical="top" wrapText="1"/>
    </xf>
    <xf numFmtId="49" fontId="0" fillId="5" borderId="0" xfId="0" applyNumberFormat="1" applyFill="1" applyAlignment="1">
      <alignment horizontal="center"/>
    </xf>
    <xf numFmtId="0" fontId="0" fillId="5" borderId="0" xfId="0" applyFill="1"/>
    <xf numFmtId="165" fontId="7" fillId="0" borderId="2" xfId="1" applyFont="1" applyFill="1" applyBorder="1" applyAlignment="1">
      <alignment horizontal="center"/>
    </xf>
    <xf numFmtId="165" fontId="7" fillId="2" borderId="2" xfId="1" applyFont="1" applyFill="1" applyBorder="1" applyAlignment="1">
      <alignment horizontal="center"/>
    </xf>
    <xf numFmtId="165" fontId="24" fillId="0" borderId="0" xfId="1" applyFont="1"/>
    <xf numFmtId="165" fontId="3" fillId="0" borderId="0" xfId="1" applyFont="1" applyFill="1" applyBorder="1" applyAlignment="1">
      <alignment horizontal="center"/>
    </xf>
    <xf numFmtId="165" fontId="3" fillId="0" borderId="2" xfId="1" applyFont="1" applyFill="1" applyBorder="1" applyAlignment="1">
      <alignment horizontal="center"/>
    </xf>
    <xf numFmtId="165" fontId="3" fillId="2" borderId="0" xfId="1" applyFont="1" applyFill="1" applyBorder="1" applyAlignment="1">
      <alignment horizontal="center"/>
    </xf>
    <xf numFmtId="165" fontId="3" fillId="2" borderId="2" xfId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165" fontId="7" fillId="2" borderId="9" xfId="1" applyFont="1" applyFill="1" applyBorder="1" applyAlignment="1">
      <alignment horizontal="center"/>
    </xf>
    <xf numFmtId="0" fontId="5" fillId="0" borderId="10" xfId="0" applyFont="1" applyBorder="1"/>
    <xf numFmtId="165" fontId="5" fillId="0" borderId="11" xfId="1" applyFont="1" applyBorder="1"/>
    <xf numFmtId="0" fontId="5" fillId="0" borderId="11" xfId="0" applyFont="1" applyBorder="1"/>
    <xf numFmtId="0" fontId="5" fillId="0" borderId="12" xfId="0" applyFont="1" applyBorder="1"/>
    <xf numFmtId="0" fontId="7" fillId="3" borderId="13" xfId="0" applyFont="1" applyFill="1" applyBorder="1" applyAlignment="1">
      <alignment horizontal="center"/>
    </xf>
    <xf numFmtId="165" fontId="7" fillId="0" borderId="14" xfId="1" applyFont="1" applyBorder="1" applyAlignment="1">
      <alignment horizontal="center"/>
    </xf>
    <xf numFmtId="165" fontId="7" fillId="0" borderId="15" xfId="1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5" borderId="0" xfId="0" applyFill="1" applyBorder="1" applyAlignment="1">
      <alignment horizontal="left" vertical="top"/>
    </xf>
    <xf numFmtId="165" fontId="24" fillId="0" borderId="0" xfId="1" applyFont="1" applyAlignment="1">
      <alignment horizontal="center"/>
    </xf>
    <xf numFmtId="0" fontId="4" fillId="5" borderId="0" xfId="0" applyFont="1" applyFill="1" applyBorder="1" applyAlignment="1">
      <alignment vertical="top" wrapText="1"/>
    </xf>
    <xf numFmtId="0" fontId="27" fillId="5" borderId="0" xfId="0" applyFont="1" applyFill="1" applyBorder="1" applyAlignment="1">
      <alignment horizontal="left" vertical="top"/>
    </xf>
    <xf numFmtId="49" fontId="27" fillId="5" borderId="0" xfId="0" applyNumberFormat="1" applyFont="1" applyFill="1" applyAlignment="1">
      <alignment horizontal="center"/>
    </xf>
    <xf numFmtId="0" fontId="27" fillId="5" borderId="0" xfId="0" applyFont="1" applyFill="1"/>
    <xf numFmtId="9" fontId="24" fillId="0" borderId="0" xfId="6" applyFont="1"/>
    <xf numFmtId="165" fontId="24" fillId="5" borderId="0" xfId="1" applyFont="1" applyFill="1"/>
    <xf numFmtId="165" fontId="24" fillId="5" borderId="0" xfId="1" applyFont="1" applyFill="1" applyBorder="1"/>
    <xf numFmtId="0" fontId="0" fillId="5" borderId="0" xfId="0" applyFill="1" applyBorder="1"/>
    <xf numFmtId="0" fontId="4" fillId="5" borderId="0" xfId="0" applyFont="1" applyFill="1"/>
    <xf numFmtId="0" fontId="4" fillId="5" borderId="0" xfId="0" applyFont="1" applyFill="1" applyAlignment="1">
      <alignment wrapText="1"/>
    </xf>
    <xf numFmtId="49" fontId="4" fillId="5" borderId="0" xfId="0" applyNumberFormat="1" applyFont="1" applyFill="1" applyAlignment="1">
      <alignment horizontal="center"/>
    </xf>
    <xf numFmtId="0" fontId="9" fillId="5" borderId="0" xfId="0" applyFont="1" applyFill="1" applyBorder="1" applyAlignment="1">
      <alignment horizontal="left" vertical="top"/>
    </xf>
    <xf numFmtId="0" fontId="9" fillId="5" borderId="0" xfId="0" applyFont="1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2" fillId="5" borderId="0" xfId="0" applyFont="1" applyFill="1" applyBorder="1" applyAlignment="1">
      <alignment vertical="top" wrapText="1"/>
    </xf>
    <xf numFmtId="0" fontId="0" fillId="5" borderId="0" xfId="0" applyFill="1" applyBorder="1" applyAlignment="1">
      <alignment vertical="top"/>
    </xf>
    <xf numFmtId="0" fontId="15" fillId="5" borderId="0" xfId="0" applyFont="1" applyFill="1"/>
    <xf numFmtId="9" fontId="24" fillId="5" borderId="0" xfId="6" applyFont="1" applyFill="1"/>
    <xf numFmtId="9" fontId="24" fillId="5" borderId="0" xfId="6" applyFont="1" applyFill="1" applyBorder="1"/>
    <xf numFmtId="9" fontId="4" fillId="5" borderId="0" xfId="6" applyFont="1" applyFill="1" applyAlignment="1">
      <alignment horizontal="center"/>
    </xf>
    <xf numFmtId="9" fontId="2" fillId="5" borderId="0" xfId="6" applyFont="1" applyFill="1" applyAlignment="1">
      <alignment horizontal="center"/>
    </xf>
    <xf numFmtId="0" fontId="26" fillId="5" borderId="0" xfId="0" applyFont="1" applyFill="1"/>
    <xf numFmtId="49" fontId="26" fillId="5" borderId="0" xfId="0" applyNumberFormat="1" applyFont="1" applyFill="1" applyAlignment="1">
      <alignment horizontal="center"/>
    </xf>
    <xf numFmtId="9" fontId="26" fillId="5" borderId="0" xfId="6" applyFont="1" applyFill="1"/>
    <xf numFmtId="0" fontId="2" fillId="5" borderId="0" xfId="0" applyFont="1" applyFill="1" applyBorder="1" applyAlignment="1">
      <alignment horizontal="left" vertical="top"/>
    </xf>
    <xf numFmtId="0" fontId="0" fillId="5" borderId="0" xfId="0" applyFont="1" applyFill="1"/>
    <xf numFmtId="49" fontId="3" fillId="5" borderId="0" xfId="0" applyNumberFormat="1" applyFont="1" applyFill="1" applyAlignment="1">
      <alignment horizontal="center"/>
    </xf>
    <xf numFmtId="9" fontId="3" fillId="5" borderId="0" xfId="6" applyFont="1" applyFill="1" applyAlignment="1">
      <alignment horizontal="center"/>
    </xf>
    <xf numFmtId="0" fontId="5" fillId="5" borderId="0" xfId="0" applyFont="1" applyFill="1" applyAlignment="1">
      <alignment wrapText="1"/>
    </xf>
    <xf numFmtId="0" fontId="4" fillId="5" borderId="0" xfId="0" applyFont="1" applyFill="1" applyAlignment="1">
      <alignment horizontal="center"/>
    </xf>
    <xf numFmtId="49" fontId="6" fillId="5" borderId="0" xfId="0" applyNumberFormat="1" applyFont="1" applyFill="1" applyAlignment="1">
      <alignment horizontal="center"/>
    </xf>
    <xf numFmtId="0" fontId="3" fillId="5" borderId="0" xfId="0" applyFont="1" applyFill="1" applyAlignment="1">
      <alignment horizontal="left" vertical="top"/>
    </xf>
    <xf numFmtId="0" fontId="7" fillId="5" borderId="0" xfId="0" applyFont="1" applyFill="1" applyAlignment="1">
      <alignment vertical="top" wrapText="1"/>
    </xf>
    <xf numFmtId="0" fontId="7" fillId="5" borderId="0" xfId="0" applyFont="1" applyFill="1" applyBorder="1" applyAlignment="1">
      <alignment vertical="top" wrapText="1"/>
    </xf>
    <xf numFmtId="1" fontId="3" fillId="5" borderId="0" xfId="0" applyNumberFormat="1" applyFont="1" applyFill="1" applyBorder="1" applyAlignment="1">
      <alignment horizontal="left" vertical="top"/>
    </xf>
    <xf numFmtId="1" fontId="0" fillId="5" borderId="0" xfId="0" applyNumberFormat="1" applyFill="1" applyBorder="1" applyAlignment="1">
      <alignment horizontal="left" vertical="top"/>
    </xf>
    <xf numFmtId="0" fontId="5" fillId="5" borderId="0" xfId="0" applyFont="1" applyFill="1" applyBorder="1" applyAlignment="1">
      <alignment horizontal="left" vertical="top" wrapText="1" indent="2"/>
    </xf>
    <xf numFmtId="0" fontId="0" fillId="5" borderId="0" xfId="0" applyFill="1" applyBorder="1" applyAlignment="1">
      <alignment horizontal="left" vertical="top" wrapText="1"/>
    </xf>
    <xf numFmtId="0" fontId="4" fillId="5" borderId="0" xfId="0" applyFont="1" applyFill="1" applyBorder="1" applyAlignment="1">
      <alignment horizontal="left" vertical="top" wrapText="1"/>
    </xf>
    <xf numFmtId="0" fontId="26" fillId="5" borderId="0" xfId="0" applyFont="1" applyFill="1" applyBorder="1" applyAlignment="1">
      <alignment horizontal="left" vertical="top"/>
    </xf>
    <xf numFmtId="0" fontId="1" fillId="5" borderId="0" xfId="0" applyFont="1" applyFill="1" applyBorder="1" applyAlignment="1">
      <alignment horizontal="left" vertical="top" wrapText="1"/>
    </xf>
    <xf numFmtId="0" fontId="8" fillId="5" borderId="0" xfId="0" applyFont="1" applyFill="1" applyBorder="1" applyAlignment="1">
      <alignment horizontal="left" vertical="top" wrapText="1" indent="2"/>
    </xf>
    <xf numFmtId="0" fontId="10" fillId="5" borderId="0" xfId="0" applyFont="1" applyFill="1" applyBorder="1" applyAlignment="1">
      <alignment vertical="top" wrapText="1"/>
    </xf>
    <xf numFmtId="0" fontId="5" fillId="5" borderId="0" xfId="0" applyFont="1" applyFill="1" applyBorder="1" applyAlignment="1">
      <alignment horizontal="left" wrapText="1" indent="2"/>
    </xf>
    <xf numFmtId="167" fontId="0" fillId="5" borderId="0" xfId="0" applyNumberFormat="1" applyFill="1" applyBorder="1" applyAlignment="1">
      <alignment vertical="top"/>
    </xf>
    <xf numFmtId="49" fontId="6" fillId="5" borderId="0" xfId="0" applyNumberFormat="1" applyFont="1" applyFill="1"/>
    <xf numFmtId="0" fontId="4" fillId="3" borderId="16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center" vertical="center" wrapText="1"/>
    </xf>
    <xf numFmtId="165" fontId="3" fillId="3" borderId="17" xfId="1" applyFont="1" applyFill="1" applyBorder="1" applyAlignment="1">
      <alignment horizontal="center" vertical="center" wrapText="1"/>
    </xf>
    <xf numFmtId="165" fontId="3" fillId="3" borderId="18" xfId="1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vertical="center"/>
    </xf>
    <xf numFmtId="0" fontId="19" fillId="3" borderId="17" xfId="0" applyFont="1" applyFill="1" applyBorder="1" applyAlignment="1">
      <alignment horizontal="center" vertical="center"/>
    </xf>
    <xf numFmtId="0" fontId="0" fillId="5" borderId="0" xfId="0" applyFill="1" applyAlignment="1"/>
    <xf numFmtId="0" fontId="0" fillId="5" borderId="5" xfId="0" applyFill="1" applyBorder="1"/>
    <xf numFmtId="0" fontId="0" fillId="5" borderId="2" xfId="0" applyFill="1" applyBorder="1"/>
    <xf numFmtId="0" fontId="0" fillId="5" borderId="19" xfId="0" applyFill="1" applyBorder="1"/>
    <xf numFmtId="0" fontId="3" fillId="5" borderId="5" xfId="0" applyFont="1" applyFill="1" applyBorder="1" applyAlignment="1">
      <alignment horizontal="left"/>
    </xf>
    <xf numFmtId="0" fontId="2" fillId="5" borderId="5" xfId="0" applyFont="1" applyFill="1" applyBorder="1" applyAlignment="1">
      <alignment horizontal="left" wrapText="1" indent="3"/>
    </xf>
    <xf numFmtId="0" fontId="2" fillId="5" borderId="5" xfId="0" applyFont="1" applyFill="1" applyBorder="1" applyAlignment="1">
      <alignment horizontal="left" wrapText="1" indent="5"/>
    </xf>
    <xf numFmtId="0" fontId="3" fillId="5" borderId="0" xfId="0" applyFont="1" applyFill="1"/>
    <xf numFmtId="0" fontId="23" fillId="5" borderId="2" xfId="0" applyFont="1" applyFill="1" applyBorder="1" applyAlignment="1">
      <alignment horizontal="center"/>
    </xf>
    <xf numFmtId="0" fontId="13" fillId="3" borderId="20" xfId="0" applyFont="1" applyFill="1" applyBorder="1" applyAlignment="1">
      <alignment horizontal="left" wrapText="1"/>
    </xf>
    <xf numFmtId="0" fontId="12" fillId="3" borderId="21" xfId="0" applyFont="1" applyFill="1" applyBorder="1" applyAlignment="1">
      <alignment horizontal="center"/>
    </xf>
    <xf numFmtId="9" fontId="3" fillId="5" borderId="22" xfId="6" applyFont="1" applyFill="1" applyBorder="1" applyAlignment="1">
      <alignment horizontal="center"/>
    </xf>
    <xf numFmtId="9" fontId="3" fillId="5" borderId="23" xfId="6" applyFont="1" applyFill="1" applyBorder="1" applyAlignment="1">
      <alignment horizontal="center"/>
    </xf>
    <xf numFmtId="165" fontId="7" fillId="5" borderId="24" xfId="1" applyFont="1" applyFill="1" applyBorder="1" applyAlignment="1">
      <alignment horizontal="center" vertical="center" wrapText="1"/>
    </xf>
    <xf numFmtId="165" fontId="24" fillId="5" borderId="19" xfId="1" applyFont="1" applyFill="1" applyBorder="1"/>
    <xf numFmtId="165" fontId="23" fillId="5" borderId="2" xfId="1" applyFont="1" applyFill="1" applyBorder="1" applyAlignment="1">
      <alignment horizontal="center"/>
    </xf>
    <xf numFmtId="165" fontId="12" fillId="3" borderId="21" xfId="1" applyFont="1" applyFill="1" applyBorder="1" applyAlignment="1">
      <alignment horizontal="center"/>
    </xf>
    <xf numFmtId="165" fontId="24" fillId="5" borderId="2" xfId="1" applyFont="1" applyFill="1" applyBorder="1"/>
    <xf numFmtId="165" fontId="12" fillId="3" borderId="6" xfId="1" applyFont="1" applyFill="1" applyBorder="1" applyAlignment="1">
      <alignment horizontal="center"/>
    </xf>
    <xf numFmtId="165" fontId="24" fillId="4" borderId="2" xfId="1" applyFont="1" applyFill="1" applyBorder="1"/>
    <xf numFmtId="165" fontId="12" fillId="4" borderId="8" xfId="1" applyFont="1" applyFill="1" applyBorder="1" applyAlignment="1">
      <alignment horizontal="center"/>
    </xf>
    <xf numFmtId="165" fontId="12" fillId="5" borderId="2" xfId="1" applyFont="1" applyFill="1" applyBorder="1" applyAlignment="1">
      <alignment horizontal="center"/>
    </xf>
    <xf numFmtId="165" fontId="3" fillId="5" borderId="2" xfId="1" applyFont="1" applyFill="1" applyBorder="1" applyAlignment="1">
      <alignment horizontal="center"/>
    </xf>
    <xf numFmtId="165" fontId="3" fillId="5" borderId="22" xfId="1" applyFont="1" applyFill="1" applyBorder="1" applyAlignment="1">
      <alignment horizontal="center"/>
    </xf>
    <xf numFmtId="165" fontId="3" fillId="5" borderId="0" xfId="1" applyFont="1" applyFill="1"/>
    <xf numFmtId="9" fontId="16" fillId="5" borderId="0" xfId="6" applyFont="1" applyFill="1" applyBorder="1" applyAlignment="1">
      <alignment horizontal="right"/>
    </xf>
    <xf numFmtId="9" fontId="3" fillId="5" borderId="9" xfId="6" applyFont="1" applyFill="1" applyBorder="1" applyAlignment="1">
      <alignment horizontal="center"/>
    </xf>
    <xf numFmtId="9" fontId="3" fillId="5" borderId="25" xfId="6" applyFont="1" applyFill="1" applyBorder="1" applyAlignment="1">
      <alignment horizontal="center"/>
    </xf>
    <xf numFmtId="9" fontId="3" fillId="5" borderId="8" xfId="6" applyFont="1" applyFill="1" applyBorder="1" applyAlignment="1">
      <alignment horizontal="center"/>
    </xf>
    <xf numFmtId="9" fontId="3" fillId="5" borderId="26" xfId="6" applyFont="1" applyFill="1" applyBorder="1" applyAlignment="1">
      <alignment horizontal="center"/>
    </xf>
    <xf numFmtId="9" fontId="24" fillId="5" borderId="2" xfId="6" applyFont="1" applyFill="1" applyBorder="1"/>
    <xf numFmtId="9" fontId="24" fillId="5" borderId="25" xfId="6" applyFont="1" applyFill="1" applyBorder="1"/>
    <xf numFmtId="9" fontId="24" fillId="3" borderId="2" xfId="6" applyFont="1" applyFill="1" applyBorder="1"/>
    <xf numFmtId="9" fontId="24" fillId="3" borderId="25" xfId="6" applyFont="1" applyFill="1" applyBorder="1"/>
    <xf numFmtId="9" fontId="24" fillId="3" borderId="22" xfId="6" applyFont="1" applyFill="1" applyBorder="1"/>
    <xf numFmtId="9" fontId="24" fillId="3" borderId="23" xfId="6" applyFont="1" applyFill="1" applyBorder="1"/>
    <xf numFmtId="9" fontId="24" fillId="4" borderId="2" xfId="6" applyFont="1" applyFill="1" applyBorder="1"/>
    <xf numFmtId="9" fontId="24" fillId="4" borderId="25" xfId="6" applyFont="1" applyFill="1" applyBorder="1"/>
    <xf numFmtId="9" fontId="12" fillId="4" borderId="8" xfId="6" applyFont="1" applyFill="1" applyBorder="1" applyAlignment="1">
      <alignment horizontal="center"/>
    </xf>
    <xf numFmtId="9" fontId="3" fillId="4" borderId="26" xfId="6" applyFont="1" applyFill="1" applyBorder="1" applyAlignment="1">
      <alignment horizontal="center"/>
    </xf>
    <xf numFmtId="165" fontId="23" fillId="5" borderId="2" xfId="0" applyNumberFormat="1" applyFont="1" applyFill="1" applyBorder="1" applyAlignment="1">
      <alignment horizontal="center"/>
    </xf>
    <xf numFmtId="0" fontId="1" fillId="5" borderId="0" xfId="3" applyFont="1" applyFill="1" applyBorder="1" applyAlignment="1">
      <alignment wrapText="1"/>
    </xf>
    <xf numFmtId="0" fontId="28" fillId="5" borderId="0" xfId="0" applyFont="1" applyFill="1"/>
    <xf numFmtId="0" fontId="19" fillId="5" borderId="27" xfId="3" applyFont="1" applyFill="1" applyBorder="1"/>
    <xf numFmtId="0" fontId="2" fillId="5" borderId="28" xfId="3" applyFont="1" applyFill="1" applyBorder="1"/>
    <xf numFmtId="0" fontId="3" fillId="5" borderId="28" xfId="3" applyFont="1" applyFill="1" applyBorder="1" applyAlignment="1">
      <alignment horizontal="center" vertical="center"/>
    </xf>
    <xf numFmtId="165" fontId="0" fillId="5" borderId="0" xfId="0" applyNumberFormat="1" applyFont="1" applyFill="1"/>
    <xf numFmtId="0" fontId="0" fillId="5" borderId="0" xfId="0" applyFill="1" applyAlignment="1">
      <alignment horizontal="center"/>
    </xf>
    <xf numFmtId="0" fontId="7" fillId="5" borderId="29" xfId="0" applyFont="1" applyFill="1" applyBorder="1" applyAlignment="1">
      <alignment wrapText="1"/>
    </xf>
    <xf numFmtId="165" fontId="2" fillId="5" borderId="0" xfId="1" applyFont="1" applyFill="1" applyBorder="1" applyAlignment="1">
      <alignment horizontal="center"/>
    </xf>
    <xf numFmtId="165" fontId="2" fillId="5" borderId="2" xfId="1" applyFont="1" applyFill="1" applyBorder="1" applyAlignment="1">
      <alignment horizontal="center"/>
    </xf>
    <xf numFmtId="0" fontId="5" fillId="5" borderId="29" xfId="0" applyFont="1" applyFill="1" applyBorder="1" applyAlignment="1">
      <alignment wrapText="1"/>
    </xf>
    <xf numFmtId="0" fontId="5" fillId="5" borderId="0" xfId="0" applyFont="1" applyFill="1"/>
    <xf numFmtId="165" fontId="5" fillId="5" borderId="0" xfId="1" applyFont="1" applyFill="1"/>
    <xf numFmtId="4" fontId="5" fillId="5" borderId="0" xfId="0" applyNumberFormat="1" applyFont="1" applyFill="1"/>
    <xf numFmtId="0" fontId="5" fillId="5" borderId="0" xfId="0" applyFont="1" applyFill="1" applyBorder="1"/>
    <xf numFmtId="165" fontId="5" fillId="5" borderId="0" xfId="1" applyFont="1" applyFill="1" applyBorder="1"/>
    <xf numFmtId="0" fontId="7" fillId="5" borderId="0" xfId="0" applyFont="1" applyFill="1" applyBorder="1"/>
    <xf numFmtId="0" fontId="0" fillId="5" borderId="0" xfId="0" applyFill="1" applyAlignment="1">
      <alignment vertical="center"/>
    </xf>
    <xf numFmtId="0" fontId="20" fillId="5" borderId="0" xfId="0" applyFont="1" applyFill="1"/>
    <xf numFmtId="165" fontId="20" fillId="5" borderId="0" xfId="1" applyFont="1" applyFill="1"/>
    <xf numFmtId="165" fontId="24" fillId="5" borderId="0" xfId="1" applyFont="1" applyFill="1" applyAlignment="1">
      <alignment horizontal="center"/>
    </xf>
    <xf numFmtId="0" fontId="20" fillId="5" borderId="0" xfId="0" applyFont="1" applyFill="1" applyAlignment="1">
      <alignment wrapText="1"/>
    </xf>
    <xf numFmtId="0" fontId="2" fillId="5" borderId="0" xfId="0" applyFont="1" applyFill="1"/>
    <xf numFmtId="0" fontId="8" fillId="5" borderId="0" xfId="0" applyFont="1" applyFill="1"/>
    <xf numFmtId="0" fontId="0" fillId="5" borderId="0" xfId="0" applyFill="1" applyAlignment="1">
      <alignment vertical="center" wrapText="1"/>
    </xf>
    <xf numFmtId="0" fontId="18" fillId="5" borderId="0" xfId="0" applyFont="1" applyFill="1" applyAlignment="1">
      <alignment horizontal="center"/>
    </xf>
    <xf numFmtId="165" fontId="1" fillId="5" borderId="0" xfId="1" applyFont="1" applyFill="1" applyBorder="1" applyAlignment="1">
      <alignment horizontal="center"/>
    </xf>
    <xf numFmtId="165" fontId="2" fillId="5" borderId="29" xfId="1" applyFont="1" applyFill="1" applyBorder="1" applyAlignment="1">
      <alignment wrapText="1"/>
    </xf>
    <xf numFmtId="0" fontId="29" fillId="5" borderId="0" xfId="0" applyFont="1" applyFill="1"/>
    <xf numFmtId="0" fontId="29" fillId="5" borderId="0" xfId="0" applyFont="1" applyFill="1" applyAlignment="1">
      <alignment vertical="center"/>
    </xf>
    <xf numFmtId="0" fontId="3" fillId="5" borderId="29" xfId="0" applyFont="1" applyFill="1" applyBorder="1" applyAlignment="1">
      <alignment wrapText="1"/>
    </xf>
    <xf numFmtId="0" fontId="2" fillId="5" borderId="2" xfId="0" applyFont="1" applyFill="1" applyBorder="1" applyAlignment="1">
      <alignment horizontal="center"/>
    </xf>
    <xf numFmtId="0" fontId="29" fillId="5" borderId="0" xfId="0" applyFont="1" applyFill="1" applyBorder="1" applyAlignment="1">
      <alignment horizontal="center"/>
    </xf>
    <xf numFmtId="165" fontId="29" fillId="5" borderId="0" xfId="1" applyFont="1" applyFill="1" applyBorder="1" applyAlignment="1">
      <alignment horizontal="center"/>
    </xf>
    <xf numFmtId="165" fontId="2" fillId="5" borderId="19" xfId="1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5" borderId="29" xfId="0" applyFont="1" applyFill="1" applyBorder="1" applyAlignment="1">
      <alignment wrapText="1"/>
    </xf>
    <xf numFmtId="0" fontId="23" fillId="5" borderId="29" xfId="0" applyFont="1" applyFill="1" applyBorder="1" applyAlignment="1">
      <alignment wrapText="1"/>
    </xf>
    <xf numFmtId="0" fontId="0" fillId="0" borderId="0" xfId="0" applyBorder="1"/>
    <xf numFmtId="0" fontId="3" fillId="2" borderId="30" xfId="0" applyFont="1" applyFill="1" applyBorder="1" applyAlignment="1">
      <alignment wrapText="1"/>
    </xf>
    <xf numFmtId="165" fontId="5" fillId="2" borderId="30" xfId="1" applyFont="1" applyFill="1" applyBorder="1" applyAlignment="1">
      <alignment horizontal="center"/>
    </xf>
    <xf numFmtId="0" fontId="5" fillId="2" borderId="30" xfId="0" applyFont="1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168" fontId="5" fillId="5" borderId="2" xfId="1" applyNumberFormat="1" applyFont="1" applyFill="1" applyBorder="1" applyAlignment="1">
      <alignment horizontal="right"/>
    </xf>
    <xf numFmtId="168" fontId="24" fillId="5" borderId="0" xfId="1" applyNumberFormat="1" applyFont="1" applyFill="1" applyBorder="1" applyAlignment="1">
      <alignment horizontal="right"/>
    </xf>
    <xf numFmtId="168" fontId="2" fillId="5" borderId="0" xfId="1" applyNumberFormat="1" applyFont="1" applyFill="1" applyBorder="1" applyAlignment="1">
      <alignment horizontal="right"/>
    </xf>
    <xf numFmtId="168" fontId="2" fillId="5" borderId="2" xfId="1" applyNumberFormat="1" applyFont="1" applyFill="1" applyBorder="1" applyAlignment="1">
      <alignment horizontal="right"/>
    </xf>
    <xf numFmtId="4" fontId="2" fillId="5" borderId="2" xfId="1" applyNumberFormat="1" applyFont="1" applyFill="1" applyBorder="1" applyAlignment="1">
      <alignment horizontal="center"/>
    </xf>
    <xf numFmtId="4" fontId="2" fillId="5" borderId="2" xfId="0" applyNumberFormat="1" applyFont="1" applyFill="1" applyBorder="1" applyAlignment="1">
      <alignment horizontal="center"/>
    </xf>
    <xf numFmtId="4" fontId="29" fillId="5" borderId="0" xfId="0" applyNumberFormat="1" applyFont="1" applyFill="1" applyBorder="1" applyAlignment="1">
      <alignment horizontal="center"/>
    </xf>
    <xf numFmtId="4" fontId="2" fillId="5" borderId="2" xfId="1" applyNumberFormat="1" applyFont="1" applyFill="1" applyBorder="1" applyAlignment="1">
      <alignment horizontal="right"/>
    </xf>
    <xf numFmtId="4" fontId="2" fillId="5" borderId="2" xfId="0" applyNumberFormat="1" applyFont="1" applyFill="1" applyBorder="1" applyAlignment="1">
      <alignment horizontal="right"/>
    </xf>
    <xf numFmtId="4" fontId="29" fillId="5" borderId="0" xfId="0" applyNumberFormat="1" applyFont="1" applyFill="1" applyBorder="1" applyAlignment="1">
      <alignment horizontal="right"/>
    </xf>
    <xf numFmtId="4" fontId="29" fillId="5" borderId="0" xfId="1" applyNumberFormat="1" applyFont="1" applyFill="1" applyBorder="1" applyAlignment="1">
      <alignment horizontal="right"/>
    </xf>
    <xf numFmtId="4" fontId="2" fillId="5" borderId="0" xfId="1" applyNumberFormat="1" applyFont="1" applyFill="1" applyBorder="1" applyAlignment="1">
      <alignment horizontal="right"/>
    </xf>
    <xf numFmtId="4" fontId="7" fillId="2" borderId="9" xfId="1" applyNumberFormat="1" applyFont="1" applyFill="1" applyBorder="1" applyAlignment="1">
      <alignment horizontal="right"/>
    </xf>
    <xf numFmtId="165" fontId="7" fillId="2" borderId="6" xfId="1" applyFont="1" applyFill="1" applyBorder="1" applyAlignment="1">
      <alignment horizontal="right"/>
    </xf>
    <xf numFmtId="4" fontId="5" fillId="5" borderId="2" xfId="1" applyNumberFormat="1" applyFont="1" applyFill="1" applyBorder="1" applyAlignment="1">
      <alignment horizontal="right"/>
    </xf>
    <xf numFmtId="4" fontId="5" fillId="5" borderId="2" xfId="1" applyNumberFormat="1" applyFont="1" applyFill="1" applyBorder="1" applyAlignment="1">
      <alignment horizontal="center"/>
    </xf>
    <xf numFmtId="4" fontId="5" fillId="5" borderId="2" xfId="0" applyNumberFormat="1" applyFont="1" applyFill="1" applyBorder="1" applyAlignment="1">
      <alignment horizontal="center"/>
    </xf>
    <xf numFmtId="4" fontId="0" fillId="5" borderId="0" xfId="0" applyNumberFormat="1" applyFill="1" applyBorder="1" applyAlignment="1">
      <alignment horizontal="center"/>
    </xf>
    <xf numFmtId="4" fontId="5" fillId="5" borderId="3" xfId="0" applyNumberFormat="1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168" fontId="2" fillId="5" borderId="29" xfId="1" applyNumberFormat="1" applyFont="1" applyFill="1" applyBorder="1" applyAlignment="1">
      <alignment wrapText="1"/>
    </xf>
    <xf numFmtId="4" fontId="2" fillId="5" borderId="29" xfId="1" applyNumberFormat="1" applyFont="1" applyFill="1" applyBorder="1" applyAlignment="1">
      <alignment wrapText="1"/>
    </xf>
    <xf numFmtId="165" fontId="6" fillId="5" borderId="0" xfId="1" applyFont="1" applyFill="1" applyAlignment="1">
      <alignment horizontal="right"/>
    </xf>
    <xf numFmtId="0" fontId="3" fillId="5" borderId="28" xfId="1" applyNumberFormat="1" applyFont="1" applyFill="1" applyBorder="1" applyAlignment="1">
      <alignment horizontal="right" vertical="center"/>
    </xf>
    <xf numFmtId="0" fontId="3" fillId="5" borderId="31" xfId="1" applyNumberFormat="1" applyFont="1" applyFill="1" applyBorder="1" applyAlignment="1">
      <alignment horizontal="right" vertical="center"/>
    </xf>
    <xf numFmtId="4" fontId="24" fillId="5" borderId="0" xfId="1" applyNumberFormat="1" applyFont="1" applyFill="1" applyAlignment="1">
      <alignment horizontal="right"/>
    </xf>
    <xf numFmtId="165" fontId="24" fillId="5" borderId="0" xfId="1" applyFont="1" applyFill="1" applyAlignment="1">
      <alignment horizontal="right"/>
    </xf>
    <xf numFmtId="4" fontId="24" fillId="5" borderId="0" xfId="1" applyNumberFormat="1" applyFont="1" applyFill="1" applyAlignment="1">
      <alignment horizontal="right"/>
    </xf>
    <xf numFmtId="4" fontId="24" fillId="5" borderId="0" xfId="1" applyNumberFormat="1" applyFont="1" applyFill="1" applyBorder="1" applyAlignment="1">
      <alignment horizontal="right"/>
    </xf>
    <xf numFmtId="4" fontId="4" fillId="5" borderId="0" xfId="1" applyNumberFormat="1" applyFont="1" applyFill="1" applyAlignment="1">
      <alignment horizontal="right"/>
    </xf>
    <xf numFmtId="4" fontId="30" fillId="5" borderId="0" xfId="1" applyNumberFormat="1" applyFont="1" applyFill="1" applyAlignment="1">
      <alignment horizontal="right"/>
    </xf>
    <xf numFmtId="4" fontId="3" fillId="5" borderId="0" xfId="1" applyNumberFormat="1" applyFont="1" applyFill="1" applyAlignment="1">
      <alignment horizontal="right"/>
    </xf>
    <xf numFmtId="4" fontId="31" fillId="5" borderId="0" xfId="1" applyNumberFormat="1" applyFont="1" applyFill="1" applyAlignment="1">
      <alignment horizontal="right"/>
    </xf>
    <xf numFmtId="4" fontId="2" fillId="5" borderId="0" xfId="1" applyNumberFormat="1" applyFont="1" applyFill="1" applyAlignment="1">
      <alignment horizontal="right"/>
    </xf>
    <xf numFmtId="4" fontId="32" fillId="5" borderId="0" xfId="1" applyNumberFormat="1" applyFont="1" applyFill="1" applyAlignment="1">
      <alignment horizontal="right"/>
    </xf>
    <xf numFmtId="4" fontId="26" fillId="5" borderId="0" xfId="1" applyNumberFormat="1" applyFont="1" applyFill="1" applyAlignment="1">
      <alignment horizontal="right"/>
    </xf>
    <xf numFmtId="0" fontId="32" fillId="5" borderId="0" xfId="0" applyFont="1" applyFill="1" applyAlignment="1">
      <alignment horizontal="center"/>
    </xf>
    <xf numFmtId="49" fontId="32" fillId="5" borderId="0" xfId="0" applyNumberFormat="1" applyFont="1" applyFill="1"/>
    <xf numFmtId="0" fontId="32" fillId="5" borderId="0" xfId="0" applyFont="1" applyFill="1"/>
    <xf numFmtId="0" fontId="32" fillId="0" borderId="0" xfId="0" applyFont="1"/>
    <xf numFmtId="0" fontId="32" fillId="0" borderId="0" xfId="0" applyFont="1" applyAlignment="1">
      <alignment horizontal="center"/>
    </xf>
    <xf numFmtId="49" fontId="32" fillId="0" borderId="0" xfId="0" applyNumberFormat="1" applyFont="1"/>
    <xf numFmtId="168" fontId="29" fillId="5" borderId="0" xfId="1" applyNumberFormat="1" applyFont="1" applyFill="1" applyBorder="1" applyAlignment="1">
      <alignment horizontal="right"/>
    </xf>
    <xf numFmtId="165" fontId="29" fillId="5" borderId="0" xfId="0" applyNumberFormat="1" applyFont="1" applyFill="1"/>
    <xf numFmtId="165" fontId="5" fillId="2" borderId="32" xfId="1" applyFont="1" applyFill="1" applyBorder="1" applyAlignment="1">
      <alignment horizontal="center"/>
    </xf>
    <xf numFmtId="165" fontId="24" fillId="2" borderId="32" xfId="1" applyFont="1" applyFill="1" applyBorder="1" applyAlignment="1">
      <alignment horizontal="center"/>
    </xf>
    <xf numFmtId="165" fontId="2" fillId="2" borderId="32" xfId="1" applyFont="1" applyFill="1" applyBorder="1" applyAlignment="1">
      <alignment horizontal="center"/>
    </xf>
    <xf numFmtId="165" fontId="5" fillId="2" borderId="19" xfId="1" applyFont="1" applyFill="1" applyBorder="1" applyAlignment="1">
      <alignment horizontal="center"/>
    </xf>
    <xf numFmtId="0" fontId="7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/>
    <xf numFmtId="0" fontId="4" fillId="5" borderId="0" xfId="0" applyFont="1" applyFill="1" applyBorder="1" applyAlignment="1">
      <alignment vertical="center"/>
    </xf>
    <xf numFmtId="49" fontId="33" fillId="6" borderId="30" xfId="0" quotePrefix="1" applyNumberFormat="1" applyFont="1" applyFill="1" applyBorder="1" applyAlignment="1">
      <alignment horizontal="center"/>
    </xf>
    <xf numFmtId="49" fontId="33" fillId="6" borderId="30" xfId="0" quotePrefix="1" applyNumberFormat="1" applyFont="1" applyFill="1" applyBorder="1" applyAlignment="1">
      <alignment horizontal="center" wrapText="1"/>
    </xf>
    <xf numFmtId="4" fontId="32" fillId="5" borderId="0" xfId="1" applyNumberFormat="1" applyFont="1" applyFill="1"/>
    <xf numFmtId="4" fontId="33" fillId="6" borderId="30" xfId="1" quotePrefix="1" applyNumberFormat="1" applyFont="1" applyFill="1" applyBorder="1" applyAlignment="1">
      <alignment horizontal="center"/>
    </xf>
    <xf numFmtId="4" fontId="32" fillId="0" borderId="0" xfId="1" applyNumberFormat="1" applyFont="1"/>
    <xf numFmtId="49" fontId="34" fillId="6" borderId="30" xfId="0" quotePrefix="1" applyNumberFormat="1" applyFont="1" applyFill="1" applyBorder="1" applyAlignment="1">
      <alignment horizontal="center"/>
    </xf>
    <xf numFmtId="4" fontId="34" fillId="6" borderId="30" xfId="0" quotePrefix="1" applyNumberFormat="1" applyFont="1" applyFill="1" applyBorder="1" applyAlignment="1">
      <alignment horizontal="center"/>
    </xf>
    <xf numFmtId="4" fontId="35" fillId="5" borderId="30" xfId="0" applyNumberFormat="1" applyFont="1" applyFill="1" applyBorder="1" applyProtection="1"/>
    <xf numFmtId="165" fontId="24" fillId="5" borderId="0" xfId="1" applyFont="1" applyFill="1"/>
    <xf numFmtId="9" fontId="24" fillId="5" borderId="0" xfId="6" applyFont="1" applyFill="1"/>
    <xf numFmtId="4" fontId="24" fillId="5" borderId="0" xfId="1" applyNumberFormat="1" applyFont="1" applyFill="1" applyAlignment="1">
      <alignment horizontal="right"/>
    </xf>
    <xf numFmtId="0" fontId="3" fillId="0" borderId="34" xfId="0" applyFont="1" applyBorder="1" applyAlignment="1">
      <alignment horizontal="center"/>
    </xf>
    <xf numFmtId="0" fontId="35" fillId="0" borderId="0" xfId="0" applyFont="1"/>
    <xf numFmtId="49" fontId="34" fillId="6" borderId="35" xfId="0" quotePrefix="1" applyNumberFormat="1" applyFont="1" applyFill="1" applyBorder="1" applyAlignment="1">
      <alignment horizontal="center"/>
    </xf>
    <xf numFmtId="49" fontId="35" fillId="6" borderId="35" xfId="0" applyNumberFormat="1" applyFont="1" applyFill="1" applyBorder="1"/>
    <xf numFmtId="4" fontId="35" fillId="6" borderId="35" xfId="0" applyNumberFormat="1" applyFont="1" applyFill="1" applyBorder="1" applyProtection="1"/>
    <xf numFmtId="0" fontId="2" fillId="0" borderId="0" xfId="4" applyFill="1"/>
    <xf numFmtId="0" fontId="2" fillId="0" borderId="0" xfId="4" applyFont="1" applyBorder="1"/>
    <xf numFmtId="4" fontId="2" fillId="0" borderId="0" xfId="4" applyNumberFormat="1" applyFont="1" applyBorder="1"/>
    <xf numFmtId="0" fontId="19" fillId="0" borderId="0" xfId="4" applyFont="1" applyBorder="1"/>
    <xf numFmtId="0" fontId="3" fillId="0" borderId="0" xfId="4" applyFont="1" applyBorder="1" applyAlignment="1">
      <alignment horizontal="center" vertical="center"/>
    </xf>
    <xf numFmtId="0" fontId="22" fillId="0" borderId="0" xfId="4" applyFont="1" applyBorder="1"/>
    <xf numFmtId="0" fontId="2" fillId="0" borderId="0" xfId="4" applyFont="1" applyFill="1" applyBorder="1" applyAlignment="1" applyProtection="1">
      <alignment wrapText="1"/>
    </xf>
    <xf numFmtId="0" fontId="22" fillId="0" borderId="0" xfId="4" applyFont="1" applyBorder="1" applyAlignment="1"/>
    <xf numFmtId="0" fontId="2" fillId="0" borderId="0" xfId="4" applyFont="1" applyFill="1" applyBorder="1" applyAlignment="1"/>
    <xf numFmtId="0" fontId="13" fillId="0" borderId="0" xfId="4" applyFont="1" applyBorder="1"/>
    <xf numFmtId="0" fontId="2" fillId="0" borderId="0" xfId="4" applyFont="1" applyFill="1" applyBorder="1"/>
    <xf numFmtId="0" fontId="2" fillId="3" borderId="0" xfId="4" applyFont="1" applyFill="1" applyBorder="1" applyAlignment="1">
      <alignment vertical="center"/>
    </xf>
    <xf numFmtId="0" fontId="19" fillId="0" borderId="0" xfId="4" applyFont="1" applyFill="1" applyBorder="1" applyAlignment="1">
      <alignment horizontal="left" vertical="center" wrapText="1"/>
    </xf>
    <xf numFmtId="0" fontId="19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vertical="center"/>
    </xf>
    <xf numFmtId="0" fontId="2" fillId="0" borderId="0" xfId="4" applyFont="1" applyBorder="1" applyAlignment="1">
      <alignment horizontal="center"/>
    </xf>
    <xf numFmtId="4" fontId="3" fillId="0" borderId="0" xfId="4" applyNumberFormat="1" applyFont="1" applyFill="1" applyBorder="1" applyAlignment="1">
      <alignment horizontal="center" vertical="center"/>
    </xf>
    <xf numFmtId="4" fontId="3" fillId="0" borderId="0" xfId="4" applyNumberFormat="1" applyFont="1" applyBorder="1" applyAlignment="1">
      <alignment horizontal="center"/>
    </xf>
    <xf numFmtId="4" fontId="3" fillId="0" borderId="0" xfId="4" applyNumberFormat="1" applyFont="1" applyBorder="1" applyAlignment="1">
      <alignment horizontal="center" vertical="center"/>
    </xf>
    <xf numFmtId="0" fontId="14" fillId="3" borderId="0" xfId="4" applyFont="1" applyFill="1" applyBorder="1" applyAlignment="1">
      <alignment vertical="center"/>
    </xf>
    <xf numFmtId="0" fontId="2" fillId="0" borderId="30" xfId="4" applyFont="1" applyFill="1" applyBorder="1" applyAlignment="1">
      <alignment horizontal="center"/>
    </xf>
    <xf numFmtId="0" fontId="2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/>
    </xf>
    <xf numFmtId="0" fontId="19" fillId="0" borderId="0" xfId="4" applyFont="1" applyFill="1" applyBorder="1" applyAlignment="1">
      <alignment horizontal="center" vertical="center" wrapText="1"/>
    </xf>
    <xf numFmtId="0" fontId="19" fillId="0" borderId="30" xfId="4" applyFont="1" applyFill="1" applyBorder="1" applyAlignment="1">
      <alignment horizontal="center" vertical="center" wrapText="1"/>
    </xf>
    <xf numFmtId="0" fontId="3" fillId="0" borderId="30" xfId="4" applyFont="1" applyBorder="1" applyAlignment="1">
      <alignment horizontal="center"/>
    </xf>
    <xf numFmtId="0" fontId="3" fillId="0" borderId="30" xfId="4" applyFont="1" applyFill="1" applyBorder="1" applyAlignment="1" applyProtection="1">
      <alignment horizontal="center" wrapText="1"/>
    </xf>
    <xf numFmtId="0" fontId="3" fillId="0" borderId="30" xfId="4" applyFont="1" applyFill="1" applyBorder="1" applyAlignment="1">
      <alignment horizontal="center"/>
    </xf>
    <xf numFmtId="0" fontId="3" fillId="0" borderId="0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/>
    </xf>
    <xf numFmtId="0" fontId="36" fillId="10" borderId="30" xfId="4" applyFont="1" applyFill="1" applyBorder="1" applyAlignment="1">
      <alignment horizontal="center" vertical="center"/>
    </xf>
    <xf numFmtId="0" fontId="37" fillId="10" borderId="30" xfId="4" applyFont="1" applyFill="1" applyBorder="1"/>
    <xf numFmtId="0" fontId="38" fillId="10" borderId="30" xfId="4" applyFont="1" applyFill="1" applyBorder="1"/>
    <xf numFmtId="0" fontId="14" fillId="11" borderId="0" xfId="4" applyFont="1" applyFill="1" applyBorder="1"/>
    <xf numFmtId="0" fontId="2" fillId="11" borderId="0" xfId="4" applyFont="1" applyFill="1" applyBorder="1"/>
    <xf numFmtId="4" fontId="3" fillId="0" borderId="30" xfId="4" applyNumberFormat="1" applyFont="1" applyFill="1" applyBorder="1" applyAlignment="1">
      <alignment horizontal="center"/>
    </xf>
    <xf numFmtId="4" fontId="3" fillId="0" borderId="30" xfId="4" applyNumberFormat="1" applyFont="1" applyFill="1" applyBorder="1" applyAlignment="1" applyProtection="1">
      <alignment horizontal="center"/>
    </xf>
    <xf numFmtId="4" fontId="2" fillId="0" borderId="30" xfId="4" applyNumberFormat="1" applyFont="1" applyFill="1" applyBorder="1" applyAlignment="1" applyProtection="1">
      <alignment horizontal="center"/>
    </xf>
    <xf numFmtId="0" fontId="14" fillId="0" borderId="0" xfId="4" applyFont="1" applyFill="1" applyBorder="1" applyAlignment="1"/>
    <xf numFmtId="0" fontId="37" fillId="10" borderId="0" xfId="4" applyFont="1" applyFill="1" applyBorder="1"/>
    <xf numFmtId="0" fontId="38" fillId="10" borderId="0" xfId="4" applyFont="1" applyFill="1" applyBorder="1" applyAlignment="1"/>
    <xf numFmtId="0" fontId="3" fillId="0" borderId="30" xfId="4" applyFont="1" applyFill="1" applyBorder="1" applyAlignment="1" applyProtection="1">
      <alignment horizontal="center"/>
    </xf>
    <xf numFmtId="165" fontId="25" fillId="5" borderId="0" xfId="1" applyFont="1" applyFill="1" applyAlignment="1">
      <alignment horizontal="right"/>
    </xf>
    <xf numFmtId="0" fontId="1" fillId="5" borderId="0" xfId="0" applyFont="1" applyFill="1" applyBorder="1" applyAlignment="1">
      <alignment horizontal="center" vertical="center"/>
    </xf>
    <xf numFmtId="0" fontId="1" fillId="5" borderId="0" xfId="3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/>
    </xf>
    <xf numFmtId="0" fontId="36" fillId="7" borderId="0" xfId="0" applyNumberFormat="1" applyFont="1" applyFill="1" applyAlignment="1">
      <alignment horizontal="center"/>
    </xf>
    <xf numFmtId="0" fontId="31" fillId="5" borderId="0" xfId="0" quotePrefix="1" applyNumberFormat="1" applyFont="1" applyFill="1" applyAlignment="1">
      <alignment horizontal="center"/>
    </xf>
    <xf numFmtId="49" fontId="31" fillId="5" borderId="0" xfId="0" quotePrefix="1" applyNumberFormat="1" applyFont="1" applyFill="1" applyAlignment="1">
      <alignment horizontal="center"/>
    </xf>
    <xf numFmtId="0" fontId="36" fillId="7" borderId="0" xfId="0" applyNumberFormat="1" applyFont="1" applyFill="1" applyAlignment="1">
      <alignment horizontal="center" wrapText="1"/>
    </xf>
    <xf numFmtId="0" fontId="1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left" vertical="center" wrapText="1"/>
    </xf>
    <xf numFmtId="0" fontId="1" fillId="5" borderId="0" xfId="3" applyFont="1" applyFill="1" applyBorder="1" applyAlignment="1">
      <alignment horizontal="center" wrapText="1"/>
    </xf>
    <xf numFmtId="0" fontId="14" fillId="2" borderId="0" xfId="4" applyFont="1" applyFill="1" applyBorder="1" applyAlignment="1">
      <alignment horizontal="left" vertical="center" wrapText="1"/>
    </xf>
    <xf numFmtId="165" fontId="31" fillId="9" borderId="38" xfId="1" applyFont="1" applyFill="1" applyBorder="1" applyAlignment="1">
      <alignment horizontal="center" vertical="center" wrapText="1"/>
    </xf>
    <xf numFmtId="165" fontId="31" fillId="9" borderId="33" xfId="1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/>
    </xf>
    <xf numFmtId="0" fontId="31" fillId="8" borderId="39" xfId="0" applyFont="1" applyFill="1" applyBorder="1" applyAlignment="1">
      <alignment horizontal="center" vertical="center"/>
    </xf>
    <xf numFmtId="0" fontId="31" fillId="8" borderId="40" xfId="0" applyFont="1" applyFill="1" applyBorder="1" applyAlignment="1">
      <alignment horizontal="center" vertical="center"/>
    </xf>
    <xf numFmtId="0" fontId="31" fillId="8" borderId="36" xfId="0" applyFont="1" applyFill="1" applyBorder="1" applyAlignment="1">
      <alignment horizontal="center" vertical="center"/>
    </xf>
    <xf numFmtId="0" fontId="31" fillId="8" borderId="37" xfId="0" applyFont="1" applyFill="1" applyBorder="1" applyAlignment="1">
      <alignment horizontal="center" vertical="center"/>
    </xf>
    <xf numFmtId="165" fontId="31" fillId="8" borderId="36" xfId="1" applyFont="1" applyFill="1" applyBorder="1" applyAlignment="1">
      <alignment horizontal="center" vertical="center"/>
    </xf>
    <xf numFmtId="165" fontId="31" fillId="8" borderId="37" xfId="1" applyFont="1" applyFill="1" applyBorder="1" applyAlignment="1">
      <alignment horizontal="center" vertical="center"/>
    </xf>
    <xf numFmtId="165" fontId="31" fillId="8" borderId="36" xfId="1" applyFont="1" applyFill="1" applyBorder="1" applyAlignment="1">
      <alignment horizontal="center" vertical="center" wrapText="1"/>
    </xf>
    <xf numFmtId="165" fontId="31" fillId="8" borderId="37" xfId="1" applyFont="1" applyFill="1" applyBorder="1" applyAlignment="1">
      <alignment horizontal="center" vertical="center" wrapText="1"/>
    </xf>
    <xf numFmtId="165" fontId="7" fillId="0" borderId="30" xfId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/>
    </xf>
    <xf numFmtId="0" fontId="7" fillId="0" borderId="30" xfId="0" applyFont="1" applyFill="1" applyBorder="1" applyAlignment="1">
      <alignment horizontal="center" vertical="center" wrapText="1"/>
    </xf>
    <xf numFmtId="165" fontId="7" fillId="0" borderId="30" xfId="1" applyFont="1" applyFill="1" applyBorder="1" applyAlignment="1">
      <alignment horizontal="center" vertical="top" wrapText="1"/>
    </xf>
    <xf numFmtId="0" fontId="10" fillId="0" borderId="30" xfId="0" applyFont="1" applyFill="1" applyBorder="1" applyAlignment="1">
      <alignment horizontal="center" vertical="center" wrapText="1"/>
    </xf>
    <xf numFmtId="165" fontId="3" fillId="5" borderId="43" xfId="1" applyFont="1" applyFill="1" applyBorder="1" applyAlignment="1">
      <alignment horizontal="center" vertical="center"/>
    </xf>
    <xf numFmtId="165" fontId="3" fillId="5" borderId="6" xfId="1" applyFont="1" applyFill="1" applyBorder="1" applyAlignment="1">
      <alignment horizontal="center" vertical="center"/>
    </xf>
    <xf numFmtId="0" fontId="3" fillId="5" borderId="44" xfId="0" applyFont="1" applyFill="1" applyBorder="1" applyAlignment="1">
      <alignment horizontal="center" vertical="center"/>
    </xf>
    <xf numFmtId="0" fontId="3" fillId="5" borderId="27" xfId="0" applyFont="1" applyFill="1" applyBorder="1" applyAlignment="1">
      <alignment horizontal="center" vertical="center"/>
    </xf>
    <xf numFmtId="165" fontId="3" fillId="5" borderId="41" xfId="1" applyFont="1" applyFill="1" applyBorder="1" applyAlignment="1">
      <alignment horizontal="center" vertical="center"/>
    </xf>
    <xf numFmtId="0" fontId="7" fillId="5" borderId="41" xfId="0" applyFont="1" applyFill="1" applyBorder="1" applyAlignment="1">
      <alignment horizontal="center" vertical="center" wrapText="1"/>
    </xf>
    <xf numFmtId="9" fontId="7" fillId="5" borderId="42" xfId="6" applyFont="1" applyFill="1" applyBorder="1" applyAlignment="1">
      <alignment horizontal="center" vertical="center" wrapText="1"/>
    </xf>
  </cellXfs>
  <cellStyles count="7">
    <cellStyle name="Millares" xfId="1" builtinId="3"/>
    <cellStyle name="Millares 2" xfId="2"/>
    <cellStyle name="Normal" xfId="0" builtinId="0"/>
    <cellStyle name="Normal 2" xfId="3"/>
    <cellStyle name="Normal 2 2" xfId="4"/>
    <cellStyle name="Normal 5" xfId="5"/>
    <cellStyle name="Porcentaje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762000</xdr:colOff>
      <xdr:row>3</xdr:row>
      <xdr:rowOff>142875</xdr:rowOff>
    </xdr:to>
    <xdr:pic>
      <xdr:nvPicPr>
        <xdr:cNvPr id="1071" name="Imagen 2" descr="Logo Ministerio">
          <a:extLst>
            <a:ext uri="{FF2B5EF4-FFF2-40B4-BE49-F238E27FC236}">
              <a16:creationId xmlns:a16="http://schemas.microsoft.com/office/drawing/2014/main" xmlns="" id="{A22E906B-39C3-4ED8-9750-DF18BE00FB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0"/>
          <a:ext cx="7524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3</xdr:row>
      <xdr:rowOff>133350</xdr:rowOff>
    </xdr:from>
    <xdr:to>
      <xdr:col>1</xdr:col>
      <xdr:colOff>209550</xdr:colOff>
      <xdr:row>7</xdr:row>
      <xdr:rowOff>47625</xdr:rowOff>
    </xdr:to>
    <xdr:pic>
      <xdr:nvPicPr>
        <xdr:cNvPr id="2093" name="Imagen 1" descr="Logo Ministerio">
          <a:extLst>
            <a:ext uri="{FF2B5EF4-FFF2-40B4-BE49-F238E27FC236}">
              <a16:creationId xmlns:a16="http://schemas.microsoft.com/office/drawing/2014/main" xmlns="" id="{D5DDCBE2-DA98-441F-A735-24E78EAE6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81050"/>
          <a:ext cx="8096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0</xdr:rowOff>
    </xdr:from>
    <xdr:to>
      <xdr:col>1</xdr:col>
      <xdr:colOff>104775</xdr:colOff>
      <xdr:row>5</xdr:row>
      <xdr:rowOff>171450</xdr:rowOff>
    </xdr:to>
    <xdr:pic>
      <xdr:nvPicPr>
        <xdr:cNvPr id="3118" name="Imagen 1" descr="Logo Ministerio">
          <a:extLst>
            <a:ext uri="{FF2B5EF4-FFF2-40B4-BE49-F238E27FC236}">
              <a16:creationId xmlns:a16="http://schemas.microsoft.com/office/drawing/2014/main" xmlns="" id="{0A832DDD-D004-4034-8A5E-0D4D03220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57200"/>
          <a:ext cx="8096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1</xdr:row>
      <xdr:rowOff>57150</xdr:rowOff>
    </xdr:from>
    <xdr:to>
      <xdr:col>0</xdr:col>
      <xdr:colOff>933450</xdr:colOff>
      <xdr:row>4</xdr:row>
      <xdr:rowOff>171450</xdr:rowOff>
    </xdr:to>
    <xdr:pic>
      <xdr:nvPicPr>
        <xdr:cNvPr id="4142" name="Imagen 1" descr="Logo Ministerio">
          <a:extLst>
            <a:ext uri="{FF2B5EF4-FFF2-40B4-BE49-F238E27FC236}">
              <a16:creationId xmlns:a16="http://schemas.microsoft.com/office/drawing/2014/main" xmlns="" id="{A24B4B9D-29CD-45AF-A15D-C19285B5C8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285750"/>
          <a:ext cx="8096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400050</xdr:colOff>
      <xdr:row>1</xdr:row>
      <xdr:rowOff>171450</xdr:rowOff>
    </xdr:from>
    <xdr:to>
      <xdr:col>0</xdr:col>
      <xdr:colOff>1209675</xdr:colOff>
      <xdr:row>5</xdr:row>
      <xdr:rowOff>57150</xdr:rowOff>
    </xdr:to>
    <xdr:pic>
      <xdr:nvPicPr>
        <xdr:cNvPr id="5167" name="Imagen 1" descr="Logo Ministerio">
          <a:extLst>
            <a:ext uri="{FF2B5EF4-FFF2-40B4-BE49-F238E27FC236}">
              <a16:creationId xmlns:a16="http://schemas.microsoft.com/office/drawing/2014/main" xmlns="" id="{15D4E741-E305-404D-BF13-678DA6680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400050"/>
          <a:ext cx="8096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28575</xdr:rowOff>
    </xdr:from>
    <xdr:to>
      <xdr:col>0</xdr:col>
      <xdr:colOff>1066800</xdr:colOff>
      <xdr:row>3</xdr:row>
      <xdr:rowOff>171450</xdr:rowOff>
    </xdr:to>
    <xdr:pic>
      <xdr:nvPicPr>
        <xdr:cNvPr id="6187" name="Imagen 1" descr="Logo Ministerio">
          <a:extLst>
            <a:ext uri="{FF2B5EF4-FFF2-40B4-BE49-F238E27FC236}">
              <a16:creationId xmlns:a16="http://schemas.microsoft.com/office/drawing/2014/main" xmlns="" id="{00C55CB6-3F40-409A-BE1A-0FAA046250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28575"/>
          <a:ext cx="809625" cy="809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2"/>
  <sheetViews>
    <sheetView view="pageBreakPreview" topLeftCell="A43" zoomScaleNormal="100" zoomScaleSheetLayoutView="100" workbookViewId="0">
      <selection activeCell="D25" sqref="A25:D27"/>
    </sheetView>
  </sheetViews>
  <sheetFormatPr baseColWidth="10" defaultColWidth="11.42578125" defaultRowHeight="12.75" x14ac:dyDescent="0.2"/>
  <cols>
    <col min="1" max="1" width="11.7109375" style="220" customWidth="1"/>
    <col min="2" max="2" width="35.5703125" style="221" bestFit="1" customWidth="1"/>
    <col min="3" max="3" width="39.7109375" style="221" bestFit="1" customWidth="1"/>
    <col min="4" max="7" width="21.7109375" style="235" customWidth="1"/>
    <col min="8" max="8" width="20.140625" style="218" customWidth="1"/>
    <col min="9" max="15" width="11.42578125" style="218"/>
    <col min="16" max="16384" width="11.42578125" style="219"/>
  </cols>
  <sheetData>
    <row r="1" spans="1:7" s="218" customFormat="1" x14ac:dyDescent="0.2">
      <c r="A1" s="216"/>
      <c r="B1" s="217"/>
      <c r="C1" s="217"/>
      <c r="D1" s="233"/>
      <c r="E1" s="233"/>
      <c r="F1" s="233"/>
      <c r="G1" s="233"/>
    </row>
    <row r="2" spans="1:7" s="218" customFormat="1" x14ac:dyDescent="0.2">
      <c r="A2" s="294" t="s">
        <v>0</v>
      </c>
      <c r="B2" s="294"/>
      <c r="C2" s="294"/>
      <c r="D2" s="294"/>
      <c r="E2" s="294"/>
      <c r="F2" s="294"/>
      <c r="G2" s="294"/>
    </row>
    <row r="3" spans="1:7" s="218" customFormat="1" x14ac:dyDescent="0.2">
      <c r="A3" s="295" t="s">
        <v>1</v>
      </c>
      <c r="B3" s="295"/>
      <c r="C3" s="295"/>
      <c r="D3" s="295"/>
      <c r="E3" s="295"/>
      <c r="F3" s="295"/>
      <c r="G3" s="295"/>
    </row>
    <row r="4" spans="1:7" s="218" customFormat="1" x14ac:dyDescent="0.2">
      <c r="A4" s="294" t="s">
        <v>2</v>
      </c>
      <c r="B4" s="294"/>
      <c r="C4" s="294"/>
      <c r="D4" s="294"/>
      <c r="E4" s="294"/>
      <c r="F4" s="294"/>
      <c r="G4" s="294"/>
    </row>
    <row r="5" spans="1:7" s="218" customFormat="1" x14ac:dyDescent="0.2">
      <c r="A5" s="296" t="s">
        <v>3</v>
      </c>
      <c r="B5" s="296"/>
      <c r="C5" s="296"/>
      <c r="D5" s="296"/>
      <c r="E5" s="296"/>
      <c r="F5" s="296"/>
      <c r="G5" s="296"/>
    </row>
    <row r="6" spans="1:7" s="218" customFormat="1" x14ac:dyDescent="0.2">
      <c r="A6" s="293" t="s">
        <v>4</v>
      </c>
      <c r="B6" s="293"/>
      <c r="C6" s="293"/>
      <c r="D6" s="293"/>
      <c r="E6" s="293"/>
      <c r="F6" s="293"/>
      <c r="G6" s="293"/>
    </row>
    <row r="7" spans="1:7" x14ac:dyDescent="0.2">
      <c r="A7" s="293" t="s">
        <v>5</v>
      </c>
      <c r="B7" s="293"/>
      <c r="C7" s="293"/>
      <c r="D7" s="293"/>
      <c r="E7" s="293"/>
      <c r="F7" s="293"/>
      <c r="G7" s="293"/>
    </row>
    <row r="8" spans="1:7" ht="22.5" x14ac:dyDescent="0.2">
      <c r="A8" s="232" t="s">
        <v>6</v>
      </c>
      <c r="B8" s="231" t="s">
        <v>7</v>
      </c>
      <c r="C8" s="231" t="s">
        <v>8</v>
      </c>
      <c r="D8" s="234" t="s">
        <v>9</v>
      </c>
      <c r="E8" s="234" t="s">
        <v>10</v>
      </c>
      <c r="F8" s="234" t="s">
        <v>11</v>
      </c>
      <c r="G8" s="234" t="s">
        <v>12</v>
      </c>
    </row>
    <row r="9" spans="1:7" x14ac:dyDescent="0.2">
      <c r="A9" s="236" t="s">
        <v>6</v>
      </c>
      <c r="B9" s="236" t="s">
        <v>13</v>
      </c>
      <c r="C9" s="236" t="s">
        <v>8</v>
      </c>
      <c r="D9" s="237" t="s">
        <v>9</v>
      </c>
      <c r="E9" s="237" t="s">
        <v>10</v>
      </c>
      <c r="F9" s="237" t="s">
        <v>11</v>
      </c>
      <c r="G9" s="237" t="s">
        <v>12</v>
      </c>
    </row>
    <row r="10" spans="1:7" x14ac:dyDescent="0.2">
      <c r="A10" s="242" t="s">
        <v>14</v>
      </c>
      <c r="B10" s="238" t="s">
        <v>15</v>
      </c>
      <c r="C10" s="238" t="s">
        <v>16</v>
      </c>
      <c r="D10" s="238">
        <v>277758001.00999999</v>
      </c>
      <c r="E10" s="238">
        <v>821722158.95000005</v>
      </c>
      <c r="F10" s="238">
        <v>2983335.06</v>
      </c>
      <c r="G10" s="238">
        <v>1096496824.9000001</v>
      </c>
    </row>
    <row r="11" spans="1:7" x14ac:dyDescent="0.2">
      <c r="A11" s="242" t="s">
        <v>14</v>
      </c>
      <c r="B11" s="238" t="s">
        <v>17</v>
      </c>
      <c r="C11" s="238" t="s">
        <v>18</v>
      </c>
      <c r="D11" s="238">
        <v>277758001.00999999</v>
      </c>
      <c r="E11" s="238">
        <v>821722158.95000005</v>
      </c>
      <c r="F11" s="238">
        <v>2983335.06</v>
      </c>
      <c r="G11" s="238">
        <v>1096496824.9000001</v>
      </c>
    </row>
    <row r="12" spans="1:7" x14ac:dyDescent="0.2">
      <c r="A12" s="242" t="s">
        <v>14</v>
      </c>
      <c r="B12" s="238" t="s">
        <v>19</v>
      </c>
      <c r="C12" s="238" t="s">
        <v>20</v>
      </c>
      <c r="D12" s="238">
        <f>+D13</f>
        <v>277758001.00999999</v>
      </c>
      <c r="E12" s="238">
        <v>821722158.95000005</v>
      </c>
      <c r="F12" s="238">
        <v>2983335.06</v>
      </c>
      <c r="G12" s="238">
        <v>1096496824.9000001</v>
      </c>
    </row>
    <row r="13" spans="1:7" x14ac:dyDescent="0.2">
      <c r="A13" s="242" t="s">
        <v>14</v>
      </c>
      <c r="B13" s="238" t="s">
        <v>21</v>
      </c>
      <c r="C13" s="238" t="s">
        <v>22</v>
      </c>
      <c r="D13" s="238">
        <f>+D14</f>
        <v>277758001.00999999</v>
      </c>
      <c r="E13" s="238">
        <v>821722158.95000005</v>
      </c>
      <c r="F13" s="238">
        <v>0</v>
      </c>
      <c r="G13" s="238">
        <v>1099480159.96</v>
      </c>
    </row>
    <row r="14" spans="1:7" x14ac:dyDescent="0.2">
      <c r="A14" s="242" t="s">
        <v>14</v>
      </c>
      <c r="B14" s="238" t="s">
        <v>23</v>
      </c>
      <c r="C14" s="238" t="s">
        <v>24</v>
      </c>
      <c r="D14" s="238">
        <f>+D15</f>
        <v>277758001.00999999</v>
      </c>
      <c r="E14" s="238">
        <v>821722158.95000005</v>
      </c>
      <c r="F14" s="238">
        <v>0</v>
      </c>
      <c r="G14" s="238">
        <v>1099480159.96</v>
      </c>
    </row>
    <row r="15" spans="1:7" x14ac:dyDescent="0.2">
      <c r="A15" s="242" t="s">
        <v>14</v>
      </c>
      <c r="B15" s="238" t="s">
        <v>25</v>
      </c>
      <c r="C15" s="238" t="s">
        <v>26</v>
      </c>
      <c r="D15" s="238">
        <f>+D16+D18</f>
        <v>277758001.00999999</v>
      </c>
      <c r="E15" s="238">
        <v>821722158.95000005</v>
      </c>
      <c r="F15" s="238">
        <v>0</v>
      </c>
      <c r="G15" s="238">
        <v>1099480159.96</v>
      </c>
    </row>
    <row r="16" spans="1:7" x14ac:dyDescent="0.2">
      <c r="A16" s="242" t="s">
        <v>14</v>
      </c>
      <c r="B16" s="238" t="s">
        <v>27</v>
      </c>
      <c r="C16" s="238" t="s">
        <v>28</v>
      </c>
      <c r="D16" s="238">
        <v>837770.55</v>
      </c>
      <c r="E16" s="238">
        <v>0</v>
      </c>
      <c r="F16" s="238">
        <v>0</v>
      </c>
      <c r="G16" s="238">
        <v>837770.55</v>
      </c>
    </row>
    <row r="17" spans="1:7" x14ac:dyDescent="0.2">
      <c r="A17" s="242" t="s">
        <v>14</v>
      </c>
      <c r="B17" s="238" t="s">
        <v>29</v>
      </c>
      <c r="C17" s="238" t="s">
        <v>28</v>
      </c>
      <c r="D17" s="238">
        <v>837770.55</v>
      </c>
      <c r="E17" s="238">
        <v>0</v>
      </c>
      <c r="F17" s="238">
        <v>0</v>
      </c>
      <c r="G17" s="238">
        <v>837770.55</v>
      </c>
    </row>
    <row r="18" spans="1:7" x14ac:dyDescent="0.2">
      <c r="A18" s="242" t="s">
        <v>14</v>
      </c>
      <c r="B18" s="238" t="s">
        <v>30</v>
      </c>
      <c r="C18" s="238" t="s">
        <v>31</v>
      </c>
      <c r="D18" s="238">
        <v>276920230.45999998</v>
      </c>
      <c r="E18" s="238">
        <v>821722158.95000005</v>
      </c>
      <c r="F18" s="238">
        <v>2983335.06</v>
      </c>
      <c r="G18" s="238">
        <v>1095659054.3500001</v>
      </c>
    </row>
    <row r="19" spans="1:7" x14ac:dyDescent="0.2">
      <c r="A19" s="242" t="s">
        <v>14</v>
      </c>
      <c r="B19" s="238" t="s">
        <v>32</v>
      </c>
      <c r="C19" s="238" t="s">
        <v>31</v>
      </c>
      <c r="D19" s="238">
        <v>276920230.45999998</v>
      </c>
      <c r="E19" s="238">
        <v>821722158.95000005</v>
      </c>
      <c r="F19" s="238">
        <v>2983335.06</v>
      </c>
      <c r="G19" s="238">
        <v>1095659054.3500001</v>
      </c>
    </row>
    <row r="20" spans="1:7" x14ac:dyDescent="0.2">
      <c r="A20" s="242" t="s">
        <v>14</v>
      </c>
      <c r="B20" s="238" t="s">
        <v>33</v>
      </c>
      <c r="C20" s="238" t="s">
        <v>34</v>
      </c>
      <c r="D20" s="238">
        <v>0</v>
      </c>
      <c r="E20" s="238">
        <v>431918904.94999999</v>
      </c>
      <c r="F20" s="238">
        <v>431918904.94999999</v>
      </c>
      <c r="G20" s="238">
        <v>0</v>
      </c>
    </row>
    <row r="21" spans="1:7" x14ac:dyDescent="0.2">
      <c r="A21" s="242" t="s">
        <v>14</v>
      </c>
      <c r="B21" s="238" t="s">
        <v>35</v>
      </c>
      <c r="C21" s="238" t="s">
        <v>34</v>
      </c>
      <c r="D21" s="238">
        <v>0</v>
      </c>
      <c r="E21" s="238">
        <v>431918904.94999999</v>
      </c>
      <c r="F21" s="238">
        <v>431918904.94999999</v>
      </c>
      <c r="G21" s="238">
        <v>0</v>
      </c>
    </row>
    <row r="22" spans="1:7" x14ac:dyDescent="0.2">
      <c r="A22" s="242" t="s">
        <v>14</v>
      </c>
      <c r="B22" s="238" t="s">
        <v>36</v>
      </c>
      <c r="C22" s="238" t="s">
        <v>37</v>
      </c>
      <c r="D22" s="238">
        <v>0</v>
      </c>
      <c r="E22" s="238">
        <v>431918904.94999999</v>
      </c>
      <c r="F22" s="238">
        <v>431918904.94999999</v>
      </c>
      <c r="G22" s="238">
        <v>0</v>
      </c>
    </row>
    <row r="23" spans="1:7" x14ac:dyDescent="0.2">
      <c r="A23" s="242" t="s">
        <v>14</v>
      </c>
      <c r="B23" s="238" t="s">
        <v>38</v>
      </c>
      <c r="C23" s="238" t="s">
        <v>37</v>
      </c>
      <c r="D23" s="238">
        <v>0</v>
      </c>
      <c r="E23" s="238">
        <v>431918904.94999999</v>
      </c>
      <c r="F23" s="238">
        <v>431918904.94999999</v>
      </c>
      <c r="G23" s="238">
        <v>0</v>
      </c>
    </row>
    <row r="24" spans="1:7" x14ac:dyDescent="0.2">
      <c r="A24" s="242" t="s">
        <v>14</v>
      </c>
      <c r="B24" s="238" t="s">
        <v>39</v>
      </c>
      <c r="C24" s="238" t="s">
        <v>40</v>
      </c>
      <c r="D24" s="238">
        <v>0</v>
      </c>
      <c r="E24" s="238">
        <v>431918904.94999999</v>
      </c>
      <c r="F24" s="238">
        <v>431918904.94999999</v>
      </c>
      <c r="G24" s="238">
        <v>0</v>
      </c>
    </row>
    <row r="25" spans="1:7" x14ac:dyDescent="0.2">
      <c r="A25" s="242" t="s">
        <v>14</v>
      </c>
      <c r="B25" s="238" t="s">
        <v>41</v>
      </c>
      <c r="C25" s="238" t="s">
        <v>42</v>
      </c>
      <c r="D25" s="238">
        <v>505413.79</v>
      </c>
      <c r="E25" s="238">
        <v>431918904.94999999</v>
      </c>
      <c r="F25" s="238">
        <v>431918904.94999999</v>
      </c>
      <c r="G25" s="238">
        <v>525060.42000000004</v>
      </c>
    </row>
    <row r="26" spans="1:7" x14ac:dyDescent="0.2">
      <c r="A26" s="242" t="s">
        <v>14</v>
      </c>
      <c r="B26" s="238" t="s">
        <v>43</v>
      </c>
      <c r="C26" s="238" t="s">
        <v>44</v>
      </c>
      <c r="D26" s="238">
        <v>505413.79</v>
      </c>
      <c r="E26" s="238">
        <v>431918904.94999999</v>
      </c>
      <c r="F26" s="238">
        <v>431918904.94999999</v>
      </c>
      <c r="G26" s="238">
        <v>525060.42000000004</v>
      </c>
    </row>
    <row r="27" spans="1:7" x14ac:dyDescent="0.2">
      <c r="A27" s="242" t="s">
        <v>14</v>
      </c>
      <c r="B27" s="238" t="s">
        <v>45</v>
      </c>
      <c r="C27" s="238" t="s">
        <v>46</v>
      </c>
      <c r="D27" s="238">
        <v>505413.79</v>
      </c>
      <c r="E27" s="238">
        <v>0</v>
      </c>
      <c r="F27" s="238">
        <v>0</v>
      </c>
      <c r="G27" s="238">
        <v>525060.42000000004</v>
      </c>
    </row>
    <row r="28" spans="1:7" x14ac:dyDescent="0.2">
      <c r="A28" s="242" t="s">
        <v>14</v>
      </c>
      <c r="B28" s="238" t="s">
        <v>47</v>
      </c>
      <c r="C28" s="238" t="s">
        <v>48</v>
      </c>
      <c r="D28" s="238">
        <v>40413.79</v>
      </c>
      <c r="E28" s="238">
        <v>40413</v>
      </c>
      <c r="F28" s="238">
        <v>60059.63</v>
      </c>
      <c r="G28" s="238">
        <v>60060.42</v>
      </c>
    </row>
    <row r="29" spans="1:7" x14ac:dyDescent="0.2">
      <c r="A29" s="242" t="s">
        <v>14</v>
      </c>
      <c r="B29" s="238" t="s">
        <v>49</v>
      </c>
      <c r="C29" s="238" t="s">
        <v>50</v>
      </c>
      <c r="D29" s="238">
        <v>40413.79</v>
      </c>
      <c r="E29" s="238">
        <v>40413</v>
      </c>
      <c r="F29" s="238">
        <v>60059.63</v>
      </c>
      <c r="G29" s="238">
        <v>60060.42</v>
      </c>
    </row>
    <row r="30" spans="1:7" x14ac:dyDescent="0.2">
      <c r="A30" s="242" t="s">
        <v>14</v>
      </c>
      <c r="B30" s="238" t="s">
        <v>51</v>
      </c>
      <c r="C30" s="238" t="s">
        <v>52</v>
      </c>
      <c r="D30" s="238">
        <v>40413.79</v>
      </c>
      <c r="E30" s="238">
        <v>40413</v>
      </c>
      <c r="F30" s="238">
        <v>60059.63</v>
      </c>
      <c r="G30" s="238">
        <v>60060.42</v>
      </c>
    </row>
    <row r="31" spans="1:7" x14ac:dyDescent="0.2">
      <c r="A31" s="242" t="s">
        <v>14</v>
      </c>
      <c r="B31" s="238" t="s">
        <v>53</v>
      </c>
      <c r="C31" s="238" t="s">
        <v>52</v>
      </c>
      <c r="D31" s="238">
        <v>40413.79</v>
      </c>
      <c r="E31" s="238">
        <v>40413</v>
      </c>
      <c r="F31" s="238">
        <v>60059.63</v>
      </c>
      <c r="G31" s="238">
        <v>60060.42</v>
      </c>
    </row>
    <row r="32" spans="1:7" x14ac:dyDescent="0.2">
      <c r="A32" s="242" t="s">
        <v>14</v>
      </c>
      <c r="B32" s="238" t="s">
        <v>54</v>
      </c>
      <c r="C32" s="238" t="s">
        <v>52</v>
      </c>
      <c r="D32" s="238">
        <v>40413.79</v>
      </c>
      <c r="E32" s="238">
        <v>40413</v>
      </c>
      <c r="F32" s="238">
        <v>60059.63</v>
      </c>
      <c r="G32" s="238">
        <v>60060.42</v>
      </c>
    </row>
    <row r="33" spans="1:7" x14ac:dyDescent="0.2">
      <c r="A33" s="242" t="s">
        <v>14</v>
      </c>
      <c r="B33" s="238" t="s">
        <v>55</v>
      </c>
      <c r="C33" s="238" t="s">
        <v>56</v>
      </c>
      <c r="D33" s="238">
        <v>465000</v>
      </c>
      <c r="E33" s="238">
        <v>0</v>
      </c>
      <c r="F33" s="238">
        <v>0</v>
      </c>
      <c r="G33" s="238">
        <v>465000</v>
      </c>
    </row>
    <row r="34" spans="1:7" x14ac:dyDescent="0.2">
      <c r="A34" s="242" t="s">
        <v>14</v>
      </c>
      <c r="B34" s="238" t="s">
        <v>57</v>
      </c>
      <c r="C34" s="238" t="s">
        <v>58</v>
      </c>
      <c r="D34" s="238">
        <v>465000</v>
      </c>
      <c r="E34" s="238">
        <v>0</v>
      </c>
      <c r="F34" s="238">
        <v>0</v>
      </c>
      <c r="G34" s="238">
        <v>465000</v>
      </c>
    </row>
    <row r="35" spans="1:7" x14ac:dyDescent="0.2">
      <c r="A35" s="242" t="s">
        <v>14</v>
      </c>
      <c r="B35" s="238" t="s">
        <v>59</v>
      </c>
      <c r="C35" s="238" t="s">
        <v>60</v>
      </c>
      <c r="D35" s="238">
        <v>465000</v>
      </c>
      <c r="E35" s="238">
        <v>0</v>
      </c>
      <c r="F35" s="238">
        <v>0</v>
      </c>
      <c r="G35" s="238">
        <v>465000</v>
      </c>
    </row>
    <row r="36" spans="1:7" x14ac:dyDescent="0.2">
      <c r="A36" s="242" t="s">
        <v>14</v>
      </c>
      <c r="B36" s="238" t="s">
        <v>61</v>
      </c>
      <c r="C36" s="238" t="s">
        <v>62</v>
      </c>
      <c r="D36" s="238">
        <v>0</v>
      </c>
      <c r="E36" s="238">
        <v>431918904.94999999</v>
      </c>
      <c r="F36" s="238">
        <v>431918904.94999999</v>
      </c>
      <c r="G36" s="238">
        <v>0</v>
      </c>
    </row>
    <row r="37" spans="1:7" x14ac:dyDescent="0.2">
      <c r="A37" s="242" t="s">
        <v>14</v>
      </c>
      <c r="B37" s="238" t="s">
        <v>63</v>
      </c>
      <c r="C37" s="238" t="s">
        <v>64</v>
      </c>
      <c r="D37" s="238">
        <v>0</v>
      </c>
      <c r="E37" s="238">
        <v>431918904.94999999</v>
      </c>
      <c r="F37" s="238">
        <v>431918904.94999999</v>
      </c>
      <c r="G37" s="238">
        <v>0</v>
      </c>
    </row>
    <row r="38" spans="1:7" x14ac:dyDescent="0.2">
      <c r="A38" s="242" t="s">
        <v>14</v>
      </c>
      <c r="B38" s="238" t="s">
        <v>65</v>
      </c>
      <c r="C38" s="238" t="s">
        <v>66</v>
      </c>
      <c r="D38" s="238">
        <v>0</v>
      </c>
      <c r="E38" s="238">
        <v>431918904.94999999</v>
      </c>
      <c r="F38" s="238">
        <v>431918904.94999999</v>
      </c>
      <c r="G38" s="238">
        <v>0</v>
      </c>
    </row>
    <row r="39" spans="1:7" x14ac:dyDescent="0.2">
      <c r="A39" s="242" t="s">
        <v>14</v>
      </c>
      <c r="B39" s="238" t="s">
        <v>67</v>
      </c>
      <c r="C39" s="238" t="s">
        <v>68</v>
      </c>
      <c r="D39" s="238">
        <v>0</v>
      </c>
      <c r="E39" s="238">
        <v>431918904.94999999</v>
      </c>
      <c r="F39" s="238">
        <v>431918904.94999999</v>
      </c>
      <c r="G39" s="238">
        <v>0</v>
      </c>
    </row>
    <row r="40" spans="1:7" x14ac:dyDescent="0.2">
      <c r="A40" s="242" t="s">
        <v>14</v>
      </c>
      <c r="B40" s="238" t="s">
        <v>69</v>
      </c>
      <c r="C40" s="238" t="s">
        <v>70</v>
      </c>
      <c r="D40" s="238">
        <v>277252587.22000003</v>
      </c>
      <c r="E40" s="238">
        <v>0</v>
      </c>
      <c r="F40" s="238">
        <v>0</v>
      </c>
      <c r="G40" s="238">
        <v>277252587.22000003</v>
      </c>
    </row>
    <row r="41" spans="1:7" x14ac:dyDescent="0.2">
      <c r="A41" s="242" t="s">
        <v>14</v>
      </c>
      <c r="B41" s="238" t="s">
        <v>71</v>
      </c>
      <c r="C41" s="238" t="s">
        <v>72</v>
      </c>
      <c r="D41" s="238">
        <v>277252587.22000003</v>
      </c>
      <c r="E41" s="238">
        <v>0</v>
      </c>
      <c r="F41" s="238">
        <v>0</v>
      </c>
      <c r="G41" s="238">
        <v>277252587.22000003</v>
      </c>
    </row>
    <row r="42" spans="1:7" x14ac:dyDescent="0.2">
      <c r="A42" s="242" t="s">
        <v>14</v>
      </c>
      <c r="B42" s="238" t="s">
        <v>73</v>
      </c>
      <c r="C42" s="238" t="s">
        <v>74</v>
      </c>
      <c r="D42" s="238">
        <v>34762317.780000001</v>
      </c>
      <c r="E42" s="238">
        <v>0</v>
      </c>
      <c r="F42" s="238">
        <v>0</v>
      </c>
      <c r="G42" s="238">
        <v>34762317.780000001</v>
      </c>
    </row>
    <row r="43" spans="1:7" x14ac:dyDescent="0.2">
      <c r="A43" s="242" t="s">
        <v>14</v>
      </c>
      <c r="B43" s="238" t="s">
        <v>75</v>
      </c>
      <c r="C43" s="238" t="s">
        <v>76</v>
      </c>
      <c r="D43" s="238">
        <v>34762317.780000001</v>
      </c>
      <c r="E43" s="238">
        <v>0</v>
      </c>
      <c r="F43" s="238">
        <v>0</v>
      </c>
      <c r="G43" s="238">
        <v>34762317.780000001</v>
      </c>
    </row>
    <row r="44" spans="1:7" x14ac:dyDescent="0.2">
      <c r="A44" s="242" t="s">
        <v>14</v>
      </c>
      <c r="B44" s="238" t="s">
        <v>77</v>
      </c>
      <c r="C44" s="238" t="s">
        <v>78</v>
      </c>
      <c r="D44" s="238">
        <v>34762317.780000001</v>
      </c>
      <c r="E44" s="238">
        <v>0</v>
      </c>
      <c r="F44" s="238">
        <v>0</v>
      </c>
      <c r="G44" s="238">
        <v>34762317.780000001</v>
      </c>
    </row>
    <row r="45" spans="1:7" x14ac:dyDescent="0.2">
      <c r="A45" s="242" t="s">
        <v>14</v>
      </c>
      <c r="B45" s="238" t="s">
        <v>79</v>
      </c>
      <c r="C45" s="238" t="s">
        <v>80</v>
      </c>
      <c r="D45" s="238">
        <v>242490269.44</v>
      </c>
      <c r="E45" s="238">
        <v>0</v>
      </c>
      <c r="F45" s="238">
        <v>0</v>
      </c>
      <c r="G45" s="238">
        <v>242490269.44</v>
      </c>
    </row>
    <row r="46" spans="1:7" x14ac:dyDescent="0.2">
      <c r="A46" s="242" t="s">
        <v>14</v>
      </c>
      <c r="B46" s="238" t="s">
        <v>81</v>
      </c>
      <c r="C46" s="238" t="s">
        <v>82</v>
      </c>
      <c r="D46" s="238">
        <v>242490269.44</v>
      </c>
      <c r="E46" s="238">
        <v>0</v>
      </c>
      <c r="F46" s="238">
        <v>0</v>
      </c>
      <c r="G46" s="238">
        <v>242490269.44</v>
      </c>
    </row>
    <row r="47" spans="1:7" x14ac:dyDescent="0.2">
      <c r="A47" s="242" t="s">
        <v>14</v>
      </c>
      <c r="B47" s="238" t="s">
        <v>83</v>
      </c>
      <c r="C47" s="238" t="s">
        <v>84</v>
      </c>
      <c r="D47" s="238">
        <v>242490269.44</v>
      </c>
      <c r="E47" s="238">
        <v>0</v>
      </c>
      <c r="F47" s="238">
        <v>0</v>
      </c>
      <c r="G47" s="238">
        <v>242490269.44</v>
      </c>
    </row>
    <row r="48" spans="1:7" s="218" customFormat="1" x14ac:dyDescent="0.2">
      <c r="A48" s="242" t="s">
        <v>14</v>
      </c>
      <c r="B48" s="238" t="s">
        <v>85</v>
      </c>
      <c r="C48" s="238" t="s">
        <v>86</v>
      </c>
      <c r="D48" s="238">
        <v>0</v>
      </c>
      <c r="E48" s="238">
        <v>25941254</v>
      </c>
      <c r="F48" s="238">
        <v>847663412.95000005</v>
      </c>
      <c r="G48" s="238">
        <v>821722158.95000005</v>
      </c>
    </row>
    <row r="49" spans="1:15" s="218" customFormat="1" x14ac:dyDescent="0.2">
      <c r="A49" s="242" t="s">
        <v>14</v>
      </c>
      <c r="B49" s="238" t="s">
        <v>87</v>
      </c>
      <c r="C49" s="238" t="s">
        <v>88</v>
      </c>
      <c r="D49" s="238">
        <v>0</v>
      </c>
      <c r="E49" s="238">
        <v>25941254</v>
      </c>
      <c r="F49" s="238">
        <v>847663412.95000005</v>
      </c>
      <c r="G49" s="238">
        <v>821722158.95000005</v>
      </c>
    </row>
    <row r="50" spans="1:15" s="218" customFormat="1" x14ac:dyDescent="0.2">
      <c r="A50" s="242" t="s">
        <v>14</v>
      </c>
      <c r="B50" s="238" t="s">
        <v>89</v>
      </c>
      <c r="C50" s="238" t="s">
        <v>90</v>
      </c>
      <c r="D50" s="238">
        <v>0</v>
      </c>
      <c r="E50" s="238">
        <v>25941254</v>
      </c>
      <c r="F50" s="238">
        <v>847663412.95000005</v>
      </c>
      <c r="G50" s="238">
        <v>821722158.95000005</v>
      </c>
    </row>
    <row r="51" spans="1:15" s="218" customFormat="1" x14ac:dyDescent="0.2">
      <c r="A51" s="242" t="s">
        <v>14</v>
      </c>
      <c r="B51" s="238" t="s">
        <v>91</v>
      </c>
      <c r="C51" s="238" t="s">
        <v>92</v>
      </c>
      <c r="D51" s="238">
        <v>0</v>
      </c>
      <c r="E51" s="238">
        <v>25941254</v>
      </c>
      <c r="F51" s="238">
        <v>847663412.95000005</v>
      </c>
      <c r="G51" s="238">
        <v>821722158.95000005</v>
      </c>
    </row>
    <row r="52" spans="1:15" s="218" customFormat="1" x14ac:dyDescent="0.2">
      <c r="A52" s="242" t="s">
        <v>14</v>
      </c>
      <c r="B52" s="238" t="s">
        <v>93</v>
      </c>
      <c r="C52" s="238" t="s">
        <v>94</v>
      </c>
      <c r="D52" s="238">
        <v>0</v>
      </c>
      <c r="E52" s="238">
        <v>0</v>
      </c>
      <c r="F52" s="238">
        <v>646050000</v>
      </c>
      <c r="G52" s="238">
        <v>646050000</v>
      </c>
    </row>
    <row r="53" spans="1:15" s="218" customFormat="1" x14ac:dyDescent="0.2">
      <c r="A53" s="242" t="s">
        <v>14</v>
      </c>
      <c r="B53" s="238" t="s">
        <v>95</v>
      </c>
      <c r="C53" s="238" t="s">
        <v>94</v>
      </c>
      <c r="D53" s="238">
        <v>0</v>
      </c>
      <c r="E53" s="238">
        <v>0</v>
      </c>
      <c r="F53" s="238">
        <v>646050000</v>
      </c>
      <c r="G53" s="238">
        <v>646050000</v>
      </c>
    </row>
    <row r="54" spans="1:15" s="23" customFormat="1" ht="15" x14ac:dyDescent="0.25">
      <c r="A54" s="242" t="s">
        <v>14</v>
      </c>
      <c r="B54" s="238" t="s">
        <v>96</v>
      </c>
      <c r="C54" s="238" t="s">
        <v>94</v>
      </c>
      <c r="D54" s="238">
        <v>0</v>
      </c>
      <c r="E54" s="238">
        <v>0</v>
      </c>
      <c r="F54" s="238">
        <v>646050000</v>
      </c>
      <c r="G54" s="238">
        <v>646050000</v>
      </c>
      <c r="H54" s="239"/>
      <c r="I54" s="239"/>
      <c r="J54" s="239"/>
      <c r="K54" s="239"/>
      <c r="L54" s="239"/>
      <c r="M54" s="239"/>
      <c r="N54" s="239"/>
      <c r="O54" s="239"/>
    </row>
    <row r="55" spans="1:15" s="23" customFormat="1" ht="15" x14ac:dyDescent="0.25">
      <c r="A55" s="242" t="s">
        <v>14</v>
      </c>
      <c r="B55" s="238" t="s">
        <v>97</v>
      </c>
      <c r="C55" s="238" t="s">
        <v>40</v>
      </c>
      <c r="D55" s="238">
        <v>0</v>
      </c>
      <c r="E55" s="238">
        <v>0</v>
      </c>
      <c r="F55" s="238">
        <v>646050000</v>
      </c>
      <c r="G55" s="238">
        <v>646050000</v>
      </c>
    </row>
    <row r="56" spans="1:15" s="23" customFormat="1" ht="15" x14ac:dyDescent="0.25">
      <c r="A56" s="242" t="s">
        <v>14</v>
      </c>
      <c r="B56" s="238" t="s">
        <v>98</v>
      </c>
      <c r="C56" s="238" t="s">
        <v>99</v>
      </c>
      <c r="D56" s="238">
        <v>0</v>
      </c>
      <c r="E56" s="238">
        <v>25941254</v>
      </c>
      <c r="F56" s="238">
        <v>201613412.94999999</v>
      </c>
      <c r="G56" s="238">
        <v>175672158.94999999</v>
      </c>
    </row>
    <row r="57" spans="1:15" s="218" customFormat="1" x14ac:dyDescent="0.2">
      <c r="A57" s="242" t="s">
        <v>14</v>
      </c>
      <c r="B57" s="238" t="s">
        <v>100</v>
      </c>
      <c r="C57" s="238" t="s">
        <v>101</v>
      </c>
      <c r="D57" s="238">
        <v>0</v>
      </c>
      <c r="E57" s="238">
        <v>25941254</v>
      </c>
      <c r="F57" s="238">
        <v>201613412.94999999</v>
      </c>
      <c r="G57" s="238">
        <v>175672158.94999999</v>
      </c>
    </row>
    <row r="58" spans="1:15" s="218" customFormat="1" x14ac:dyDescent="0.2">
      <c r="A58" s="242" t="s">
        <v>14</v>
      </c>
      <c r="B58" s="238" t="s">
        <v>102</v>
      </c>
      <c r="C58" s="238" t="s">
        <v>101</v>
      </c>
      <c r="D58" s="238">
        <v>0</v>
      </c>
      <c r="E58" s="238">
        <v>25941254</v>
      </c>
      <c r="F58" s="238">
        <v>201613412.94999999</v>
      </c>
      <c r="G58" s="238">
        <v>175672158.94999999</v>
      </c>
    </row>
    <row r="59" spans="1:15" s="218" customFormat="1" x14ac:dyDescent="0.2">
      <c r="A59" s="242" t="s">
        <v>14</v>
      </c>
      <c r="B59" s="238" t="s">
        <v>103</v>
      </c>
      <c r="C59" s="238" t="s">
        <v>104</v>
      </c>
      <c r="D59" s="238">
        <v>0</v>
      </c>
      <c r="E59" s="238">
        <v>25941254</v>
      </c>
      <c r="F59" s="238">
        <v>201613412.94999999</v>
      </c>
      <c r="G59" s="238">
        <v>175672158.94999999</v>
      </c>
    </row>
    <row r="60" spans="1:15" s="218" customFormat="1" x14ac:dyDescent="0.2">
      <c r="A60" s="242" t="s">
        <v>14</v>
      </c>
      <c r="B60" s="238" t="s">
        <v>105</v>
      </c>
      <c r="C60" s="238" t="s">
        <v>106</v>
      </c>
      <c r="D60" s="238">
        <v>0</v>
      </c>
      <c r="E60" s="238">
        <v>3002981.69</v>
      </c>
      <c r="F60" s="238">
        <v>0</v>
      </c>
      <c r="G60" s="238">
        <v>3002981.69</v>
      </c>
    </row>
    <row r="61" spans="1:15" s="218" customFormat="1" x14ac:dyDescent="0.2">
      <c r="A61" s="242" t="s">
        <v>14</v>
      </c>
      <c r="B61" s="238" t="s">
        <v>107</v>
      </c>
      <c r="C61" s="238" t="s">
        <v>108</v>
      </c>
      <c r="D61" s="238">
        <v>0</v>
      </c>
      <c r="E61" s="238">
        <v>3002981.69</v>
      </c>
      <c r="F61" s="238">
        <v>0</v>
      </c>
      <c r="G61" s="238">
        <v>3002981.69</v>
      </c>
    </row>
    <row r="62" spans="1:15" s="218" customFormat="1" x14ac:dyDescent="0.2">
      <c r="A62" s="242" t="s">
        <v>14</v>
      </c>
      <c r="B62" s="238" t="s">
        <v>109</v>
      </c>
      <c r="C62" s="238" t="s">
        <v>110</v>
      </c>
      <c r="D62" s="238">
        <v>0</v>
      </c>
      <c r="E62" s="238">
        <v>3002981.69</v>
      </c>
      <c r="F62" s="238">
        <v>0</v>
      </c>
      <c r="G62" s="238">
        <v>3002981.69</v>
      </c>
    </row>
    <row r="63" spans="1:15" s="218" customFormat="1" x14ac:dyDescent="0.2">
      <c r="A63" s="242" t="s">
        <v>14</v>
      </c>
      <c r="B63" s="238" t="s">
        <v>111</v>
      </c>
      <c r="C63" s="238" t="s">
        <v>112</v>
      </c>
      <c r="D63" s="238">
        <v>0</v>
      </c>
      <c r="E63" s="238">
        <v>3002981.69</v>
      </c>
      <c r="F63" s="238">
        <v>0</v>
      </c>
      <c r="G63" s="238">
        <v>3002981.69</v>
      </c>
    </row>
    <row r="64" spans="1:15" s="218" customFormat="1" ht="13.5" thickBot="1" x14ac:dyDescent="0.25">
      <c r="A64" s="243"/>
      <c r="B64" s="244" t="s">
        <v>113</v>
      </c>
      <c r="C64" s="245" t="s">
        <v>114</v>
      </c>
      <c r="D64" s="246">
        <v>-2.9802322387695313E-8</v>
      </c>
      <c r="E64" s="246">
        <v>1282625712.5900002</v>
      </c>
      <c r="F64" s="246">
        <v>1282625712.5900002</v>
      </c>
      <c r="G64" s="246">
        <v>0</v>
      </c>
    </row>
    <row r="65" spans="1:7" s="218" customFormat="1" ht="13.5" thickTop="1" x14ac:dyDescent="0.2">
      <c r="A65" s="216"/>
      <c r="B65" s="217"/>
      <c r="C65" s="217"/>
      <c r="D65" s="233"/>
      <c r="E65" s="233"/>
      <c r="F65" s="233"/>
      <c r="G65" s="233"/>
    </row>
    <row r="66" spans="1:7" s="218" customFormat="1" x14ac:dyDescent="0.2">
      <c r="A66" s="216" t="s">
        <v>115</v>
      </c>
      <c r="B66" s="217"/>
      <c r="C66" s="217"/>
      <c r="D66" s="233" t="s">
        <v>116</v>
      </c>
      <c r="E66" s="233"/>
      <c r="F66" s="233"/>
      <c r="G66" s="233"/>
    </row>
    <row r="67" spans="1:7" s="218" customFormat="1" x14ac:dyDescent="0.2">
      <c r="A67" s="216"/>
      <c r="B67" s="217" t="s">
        <v>117</v>
      </c>
      <c r="C67" s="217"/>
      <c r="D67" s="233"/>
      <c r="E67" s="233" t="s">
        <v>118</v>
      </c>
      <c r="F67" s="233"/>
      <c r="G67" s="233"/>
    </row>
    <row r="68" spans="1:7" s="218" customFormat="1" x14ac:dyDescent="0.2">
      <c r="A68" s="216"/>
      <c r="B68" s="217"/>
      <c r="C68" s="217"/>
      <c r="D68" s="233"/>
      <c r="E68" s="233"/>
      <c r="F68" s="233"/>
      <c r="G68" s="233"/>
    </row>
    <row r="69" spans="1:7" s="218" customFormat="1" x14ac:dyDescent="0.2">
      <c r="A69" s="216"/>
      <c r="B69" s="217"/>
      <c r="C69" s="217"/>
      <c r="D69" s="233"/>
      <c r="E69" s="233"/>
      <c r="F69" s="233"/>
      <c r="G69" s="233"/>
    </row>
    <row r="70" spans="1:7" s="218" customFormat="1" x14ac:dyDescent="0.2">
      <c r="A70" s="216"/>
      <c r="B70" s="217"/>
      <c r="C70" s="217"/>
      <c r="D70" s="233"/>
      <c r="E70" s="233"/>
      <c r="F70" s="233"/>
      <c r="G70" s="233"/>
    </row>
    <row r="71" spans="1:7" s="218" customFormat="1" x14ac:dyDescent="0.2">
      <c r="A71" s="216"/>
      <c r="B71" s="217"/>
      <c r="C71" s="217"/>
      <c r="D71" s="233"/>
      <c r="E71" s="233"/>
      <c r="F71" s="233"/>
      <c r="G71" s="233"/>
    </row>
    <row r="72" spans="1:7" s="218" customFormat="1" x14ac:dyDescent="0.2">
      <c r="A72" s="216"/>
      <c r="B72" s="217"/>
      <c r="C72" s="217"/>
      <c r="D72" s="233"/>
      <c r="E72" s="233"/>
      <c r="F72" s="233"/>
      <c r="G72" s="233"/>
    </row>
    <row r="73" spans="1:7" s="218" customFormat="1" x14ac:dyDescent="0.2">
      <c r="A73" s="216"/>
      <c r="B73" s="217"/>
      <c r="C73" s="217"/>
      <c r="D73" s="233"/>
      <c r="E73" s="233"/>
      <c r="F73" s="233"/>
      <c r="G73" s="233"/>
    </row>
    <row r="74" spans="1:7" s="218" customFormat="1" x14ac:dyDescent="0.2">
      <c r="A74" s="216"/>
      <c r="B74" s="217"/>
      <c r="C74" s="217"/>
      <c r="D74" s="233"/>
      <c r="E74" s="233"/>
      <c r="F74" s="233"/>
      <c r="G74" s="233"/>
    </row>
    <row r="75" spans="1:7" s="218" customFormat="1" x14ac:dyDescent="0.2">
      <c r="A75" s="216"/>
      <c r="B75" s="217"/>
      <c r="C75" s="217"/>
      <c r="D75" s="233"/>
      <c r="E75" s="233"/>
      <c r="F75" s="233"/>
      <c r="G75" s="233"/>
    </row>
    <row r="76" spans="1:7" s="218" customFormat="1" x14ac:dyDescent="0.2">
      <c r="A76" s="216"/>
      <c r="B76" s="217"/>
      <c r="C76" s="217"/>
      <c r="D76" s="233"/>
      <c r="E76" s="233"/>
      <c r="F76" s="233"/>
      <c r="G76" s="233"/>
    </row>
    <row r="77" spans="1:7" s="218" customFormat="1" x14ac:dyDescent="0.2">
      <c r="A77" s="216"/>
      <c r="B77" s="217"/>
      <c r="C77" s="217"/>
      <c r="D77" s="233"/>
      <c r="E77" s="233"/>
      <c r="F77" s="233"/>
      <c r="G77" s="233"/>
    </row>
    <row r="78" spans="1:7" s="218" customFormat="1" x14ac:dyDescent="0.2">
      <c r="A78" s="216"/>
      <c r="B78" s="217"/>
      <c r="C78" s="217"/>
      <c r="D78" s="233"/>
      <c r="E78" s="233"/>
      <c r="F78" s="233"/>
      <c r="G78" s="233"/>
    </row>
    <row r="79" spans="1:7" s="218" customFormat="1" x14ac:dyDescent="0.2">
      <c r="A79" s="216"/>
      <c r="B79" s="217"/>
      <c r="C79" s="217"/>
      <c r="D79" s="233"/>
      <c r="E79" s="233"/>
      <c r="F79" s="233"/>
      <c r="G79" s="233"/>
    </row>
    <row r="80" spans="1:7" s="218" customFormat="1" x14ac:dyDescent="0.2">
      <c r="A80" s="216"/>
      <c r="B80" s="217"/>
      <c r="C80" s="217"/>
      <c r="D80" s="233"/>
      <c r="E80" s="233"/>
      <c r="F80" s="233"/>
      <c r="G80" s="233"/>
    </row>
    <row r="81" spans="1:7" s="218" customFormat="1" x14ac:dyDescent="0.2">
      <c r="A81" s="216"/>
      <c r="B81" s="217"/>
      <c r="C81" s="217"/>
      <c r="D81" s="233"/>
      <c r="E81" s="233"/>
      <c r="F81" s="233"/>
      <c r="G81" s="233"/>
    </row>
    <row r="82" spans="1:7" s="218" customFormat="1" x14ac:dyDescent="0.2">
      <c r="A82" s="216"/>
      <c r="B82" s="217"/>
      <c r="C82" s="217"/>
      <c r="D82" s="233"/>
      <c r="E82" s="233"/>
      <c r="F82" s="233"/>
      <c r="G82" s="233"/>
    </row>
    <row r="83" spans="1:7" s="218" customFormat="1" x14ac:dyDescent="0.2">
      <c r="A83" s="216"/>
      <c r="B83" s="217"/>
      <c r="C83" s="217"/>
      <c r="D83" s="233"/>
      <c r="E83" s="233"/>
      <c r="F83" s="233"/>
      <c r="G83" s="233"/>
    </row>
    <row r="84" spans="1:7" s="218" customFormat="1" x14ac:dyDescent="0.2">
      <c r="A84" s="216"/>
      <c r="B84" s="217"/>
      <c r="C84" s="217"/>
      <c r="D84" s="233"/>
      <c r="E84" s="233"/>
      <c r="F84" s="233"/>
      <c r="G84" s="233"/>
    </row>
    <row r="85" spans="1:7" s="218" customFormat="1" x14ac:dyDescent="0.2">
      <c r="A85" s="216"/>
      <c r="B85" s="217"/>
      <c r="C85" s="217"/>
      <c r="D85" s="233"/>
      <c r="E85" s="233"/>
      <c r="F85" s="233"/>
      <c r="G85" s="233"/>
    </row>
    <row r="86" spans="1:7" s="218" customFormat="1" x14ac:dyDescent="0.2">
      <c r="A86" s="216"/>
      <c r="B86" s="217"/>
      <c r="C86" s="217"/>
      <c r="D86" s="233"/>
      <c r="E86" s="233"/>
      <c r="F86" s="233"/>
      <c r="G86" s="233"/>
    </row>
    <row r="87" spans="1:7" s="218" customFormat="1" x14ac:dyDescent="0.2">
      <c r="A87" s="216"/>
      <c r="B87" s="217"/>
      <c r="C87" s="217"/>
      <c r="D87" s="233"/>
      <c r="E87" s="233"/>
      <c r="F87" s="233"/>
      <c r="G87" s="233"/>
    </row>
    <row r="88" spans="1:7" s="218" customFormat="1" x14ac:dyDescent="0.2">
      <c r="A88" s="216"/>
      <c r="B88" s="217"/>
      <c r="C88" s="217"/>
      <c r="D88" s="233"/>
      <c r="E88" s="233"/>
      <c r="F88" s="233"/>
      <c r="G88" s="233"/>
    </row>
    <row r="89" spans="1:7" s="218" customFormat="1" x14ac:dyDescent="0.2">
      <c r="A89" s="216"/>
      <c r="B89" s="217"/>
      <c r="C89" s="217"/>
      <c r="D89" s="233"/>
      <c r="E89" s="233"/>
      <c r="F89" s="233"/>
      <c r="G89" s="233"/>
    </row>
    <row r="90" spans="1:7" s="218" customFormat="1" x14ac:dyDescent="0.2">
      <c r="A90" s="216"/>
      <c r="B90" s="217"/>
      <c r="C90" s="217"/>
      <c r="D90" s="233"/>
      <c r="E90" s="233"/>
      <c r="F90" s="233"/>
      <c r="G90" s="233"/>
    </row>
    <row r="91" spans="1:7" s="218" customFormat="1" x14ac:dyDescent="0.2">
      <c r="A91" s="216"/>
      <c r="B91" s="217"/>
      <c r="C91" s="217"/>
      <c r="D91" s="233"/>
      <c r="E91" s="233"/>
      <c r="F91" s="233"/>
      <c r="G91" s="233"/>
    </row>
    <row r="92" spans="1:7" s="218" customFormat="1" x14ac:dyDescent="0.2">
      <c r="A92" s="216"/>
      <c r="B92" s="217"/>
      <c r="C92" s="217"/>
      <c r="D92" s="233"/>
      <c r="E92" s="233"/>
      <c r="F92" s="233"/>
      <c r="G92" s="233"/>
    </row>
    <row r="93" spans="1:7" s="218" customFormat="1" x14ac:dyDescent="0.2">
      <c r="A93" s="216"/>
      <c r="B93" s="217"/>
      <c r="C93" s="217"/>
      <c r="D93" s="233"/>
      <c r="E93" s="233"/>
      <c r="F93" s="233"/>
      <c r="G93" s="233"/>
    </row>
    <row r="94" spans="1:7" s="218" customFormat="1" x14ac:dyDescent="0.2">
      <c r="A94" s="216"/>
      <c r="B94" s="217"/>
      <c r="C94" s="217"/>
      <c r="D94" s="233"/>
      <c r="E94" s="233"/>
      <c r="F94" s="233"/>
      <c r="G94" s="233"/>
    </row>
    <row r="95" spans="1:7" s="218" customFormat="1" x14ac:dyDescent="0.2">
      <c r="A95" s="216"/>
      <c r="B95" s="217"/>
      <c r="C95" s="217"/>
      <c r="D95" s="233"/>
      <c r="E95" s="233"/>
      <c r="F95" s="233"/>
      <c r="G95" s="233"/>
    </row>
    <row r="96" spans="1:7" s="218" customFormat="1" x14ac:dyDescent="0.2">
      <c r="A96" s="216"/>
      <c r="B96" s="217"/>
      <c r="C96" s="217"/>
      <c r="D96" s="233"/>
      <c r="E96" s="233"/>
      <c r="F96" s="233"/>
      <c r="G96" s="233"/>
    </row>
    <row r="97" spans="1:7" s="218" customFormat="1" x14ac:dyDescent="0.2">
      <c r="A97" s="216"/>
      <c r="B97" s="217"/>
      <c r="C97" s="217"/>
      <c r="D97" s="233"/>
      <c r="E97" s="233"/>
      <c r="F97" s="233"/>
      <c r="G97" s="233"/>
    </row>
    <row r="98" spans="1:7" s="218" customFormat="1" x14ac:dyDescent="0.2">
      <c r="A98" s="216"/>
      <c r="B98" s="217"/>
      <c r="C98" s="217"/>
      <c r="D98" s="233"/>
      <c r="E98" s="233"/>
      <c r="F98" s="233"/>
      <c r="G98" s="233"/>
    </row>
    <row r="99" spans="1:7" s="218" customFormat="1" x14ac:dyDescent="0.2">
      <c r="A99" s="216"/>
      <c r="B99" s="217"/>
      <c r="C99" s="217"/>
      <c r="D99" s="233"/>
      <c r="E99" s="233"/>
      <c r="F99" s="233"/>
      <c r="G99" s="233"/>
    </row>
    <row r="100" spans="1:7" s="218" customFormat="1" x14ac:dyDescent="0.2">
      <c r="A100" s="216"/>
      <c r="B100" s="217"/>
      <c r="C100" s="217"/>
      <c r="D100" s="233"/>
      <c r="E100" s="233"/>
      <c r="F100" s="233"/>
      <c r="G100" s="233"/>
    </row>
    <row r="101" spans="1:7" s="218" customFormat="1" x14ac:dyDescent="0.2">
      <c r="A101" s="216"/>
      <c r="B101" s="217"/>
      <c r="C101" s="217"/>
      <c r="D101" s="233"/>
      <c r="E101" s="233"/>
      <c r="F101" s="233"/>
      <c r="G101" s="233"/>
    </row>
    <row r="102" spans="1:7" s="218" customFormat="1" x14ac:dyDescent="0.2">
      <c r="A102" s="216"/>
      <c r="B102" s="217"/>
      <c r="C102" s="217"/>
      <c r="D102" s="233"/>
      <c r="E102" s="233"/>
      <c r="F102" s="233"/>
      <c r="G102" s="233"/>
    </row>
    <row r="103" spans="1:7" s="218" customFormat="1" x14ac:dyDescent="0.2">
      <c r="A103" s="216"/>
      <c r="B103" s="217"/>
      <c r="C103" s="217"/>
      <c r="D103" s="233"/>
      <c r="E103" s="233"/>
      <c r="F103" s="233"/>
      <c r="G103" s="233"/>
    </row>
    <row r="104" spans="1:7" s="218" customFormat="1" x14ac:dyDescent="0.2">
      <c r="A104" s="216"/>
      <c r="B104" s="217"/>
      <c r="C104" s="217"/>
      <c r="D104" s="233"/>
      <c r="E104" s="233"/>
      <c r="F104" s="233"/>
      <c r="G104" s="233"/>
    </row>
    <row r="105" spans="1:7" s="218" customFormat="1" x14ac:dyDescent="0.2">
      <c r="A105" s="216"/>
      <c r="B105" s="217"/>
      <c r="C105" s="217"/>
      <c r="D105" s="233"/>
      <c r="E105" s="233"/>
      <c r="F105" s="233"/>
      <c r="G105" s="233"/>
    </row>
    <row r="106" spans="1:7" s="218" customFormat="1" x14ac:dyDescent="0.2">
      <c r="A106" s="216"/>
      <c r="B106" s="217"/>
      <c r="C106" s="217"/>
      <c r="D106" s="233"/>
      <c r="E106" s="233"/>
      <c r="F106" s="233"/>
      <c r="G106" s="233"/>
    </row>
    <row r="107" spans="1:7" s="218" customFormat="1" x14ac:dyDescent="0.2">
      <c r="A107" s="216"/>
      <c r="B107" s="217"/>
      <c r="C107" s="217"/>
      <c r="D107" s="233"/>
      <c r="E107" s="233"/>
      <c r="F107" s="233"/>
      <c r="G107" s="233"/>
    </row>
    <row r="108" spans="1:7" s="218" customFormat="1" x14ac:dyDescent="0.2">
      <c r="A108" s="216"/>
      <c r="B108" s="217"/>
      <c r="C108" s="217"/>
      <c r="D108" s="233"/>
      <c r="E108" s="233"/>
      <c r="F108" s="233"/>
      <c r="G108" s="233"/>
    </row>
    <row r="109" spans="1:7" s="218" customFormat="1" x14ac:dyDescent="0.2">
      <c r="A109" s="216"/>
      <c r="B109" s="217"/>
      <c r="C109" s="217"/>
      <c r="D109" s="233"/>
      <c r="E109" s="233"/>
      <c r="F109" s="233"/>
      <c r="G109" s="233"/>
    </row>
    <row r="110" spans="1:7" s="218" customFormat="1" x14ac:dyDescent="0.2">
      <c r="A110" s="216"/>
      <c r="B110" s="217"/>
      <c r="C110" s="217"/>
      <c r="D110" s="233"/>
      <c r="E110" s="233"/>
      <c r="F110" s="233"/>
      <c r="G110" s="233"/>
    </row>
    <row r="111" spans="1:7" s="218" customFormat="1" x14ac:dyDescent="0.2">
      <c r="A111" s="216"/>
      <c r="B111" s="217"/>
      <c r="C111" s="217"/>
      <c r="D111" s="233"/>
      <c r="E111" s="233"/>
      <c r="F111" s="233"/>
      <c r="G111" s="233"/>
    </row>
    <row r="112" spans="1:7" s="218" customFormat="1" x14ac:dyDescent="0.2">
      <c r="A112" s="216"/>
      <c r="B112" s="217"/>
      <c r="C112" s="217"/>
      <c r="D112" s="233"/>
      <c r="E112" s="233"/>
      <c r="F112" s="233"/>
      <c r="G112" s="233"/>
    </row>
    <row r="113" spans="1:7" s="218" customFormat="1" x14ac:dyDescent="0.2">
      <c r="A113" s="216"/>
      <c r="B113" s="217"/>
      <c r="C113" s="217"/>
      <c r="D113" s="233"/>
      <c r="E113" s="233"/>
      <c r="F113" s="233"/>
      <c r="G113" s="233"/>
    </row>
    <row r="114" spans="1:7" s="218" customFormat="1" x14ac:dyDescent="0.2">
      <c r="A114" s="216"/>
      <c r="B114" s="217"/>
      <c r="C114" s="217"/>
      <c r="D114" s="233"/>
      <c r="E114" s="233"/>
      <c r="F114" s="233"/>
      <c r="G114" s="233"/>
    </row>
    <row r="115" spans="1:7" s="218" customFormat="1" x14ac:dyDescent="0.2">
      <c r="A115" s="216"/>
      <c r="B115" s="217"/>
      <c r="C115" s="217"/>
      <c r="D115" s="233"/>
      <c r="E115" s="233"/>
      <c r="F115" s="233"/>
      <c r="G115" s="233"/>
    </row>
    <row r="116" spans="1:7" s="218" customFormat="1" x14ac:dyDescent="0.2">
      <c r="A116" s="216"/>
      <c r="B116" s="217"/>
      <c r="C116" s="217"/>
      <c r="D116" s="233"/>
      <c r="E116" s="233"/>
      <c r="F116" s="233"/>
      <c r="G116" s="233"/>
    </row>
    <row r="117" spans="1:7" s="218" customFormat="1" x14ac:dyDescent="0.2">
      <c r="A117" s="216"/>
      <c r="B117" s="217"/>
      <c r="C117" s="217"/>
      <c r="D117" s="233"/>
      <c r="E117" s="233"/>
      <c r="F117" s="233"/>
      <c r="G117" s="233"/>
    </row>
    <row r="118" spans="1:7" s="218" customFormat="1" x14ac:dyDescent="0.2">
      <c r="A118" s="216"/>
      <c r="B118" s="217"/>
      <c r="C118" s="217"/>
      <c r="D118" s="233"/>
      <c r="E118" s="233"/>
      <c r="F118" s="233"/>
      <c r="G118" s="233"/>
    </row>
    <row r="119" spans="1:7" s="218" customFormat="1" x14ac:dyDescent="0.2">
      <c r="A119" s="216"/>
      <c r="B119" s="217"/>
      <c r="C119" s="217"/>
      <c r="D119" s="233"/>
      <c r="E119" s="233"/>
      <c r="F119" s="233"/>
      <c r="G119" s="233"/>
    </row>
    <row r="120" spans="1:7" s="218" customFormat="1" x14ac:dyDescent="0.2">
      <c r="A120" s="216"/>
      <c r="B120" s="217"/>
      <c r="C120" s="217"/>
      <c r="D120" s="233"/>
      <c r="E120" s="233"/>
      <c r="F120" s="233"/>
      <c r="G120" s="233"/>
    </row>
    <row r="121" spans="1:7" s="218" customFormat="1" x14ac:dyDescent="0.2">
      <c r="A121" s="216"/>
      <c r="B121" s="217"/>
      <c r="C121" s="217"/>
      <c r="D121" s="233"/>
      <c r="E121" s="233"/>
      <c r="F121" s="233"/>
      <c r="G121" s="233"/>
    </row>
    <row r="122" spans="1:7" s="218" customFormat="1" x14ac:dyDescent="0.2">
      <c r="A122" s="216"/>
      <c r="B122" s="217"/>
      <c r="C122" s="217"/>
      <c r="D122" s="233"/>
      <c r="E122" s="233"/>
      <c r="F122" s="233"/>
      <c r="G122" s="233"/>
    </row>
    <row r="123" spans="1:7" s="218" customFormat="1" x14ac:dyDescent="0.2">
      <c r="A123" s="216"/>
      <c r="B123" s="217"/>
      <c r="C123" s="217"/>
      <c r="D123" s="233"/>
      <c r="E123" s="233"/>
      <c r="F123" s="233"/>
      <c r="G123" s="233"/>
    </row>
    <row r="124" spans="1:7" s="218" customFormat="1" x14ac:dyDescent="0.2">
      <c r="A124" s="216"/>
      <c r="B124" s="217"/>
      <c r="C124" s="217"/>
      <c r="D124" s="233"/>
      <c r="E124" s="233"/>
      <c r="F124" s="233"/>
      <c r="G124" s="233"/>
    </row>
    <row r="125" spans="1:7" s="218" customFormat="1" x14ac:dyDescent="0.2">
      <c r="A125" s="216"/>
      <c r="B125" s="217"/>
      <c r="C125" s="217"/>
      <c r="D125" s="233"/>
      <c r="E125" s="233"/>
      <c r="F125" s="233"/>
      <c r="G125" s="233"/>
    </row>
    <row r="126" spans="1:7" s="218" customFormat="1" x14ac:dyDescent="0.2">
      <c r="A126" s="216"/>
      <c r="B126" s="217"/>
      <c r="C126" s="217"/>
      <c r="D126" s="233"/>
      <c r="E126" s="233"/>
      <c r="F126" s="233"/>
      <c r="G126" s="233"/>
    </row>
    <row r="127" spans="1:7" s="218" customFormat="1" x14ac:dyDescent="0.2">
      <c r="A127" s="216"/>
      <c r="B127" s="217"/>
      <c r="C127" s="217"/>
      <c r="D127" s="233"/>
      <c r="E127" s="233"/>
      <c r="F127" s="233"/>
      <c r="G127" s="233"/>
    </row>
    <row r="128" spans="1:7" s="218" customFormat="1" x14ac:dyDescent="0.2">
      <c r="A128" s="216"/>
      <c r="B128" s="217"/>
      <c r="C128" s="217"/>
      <c r="D128" s="233"/>
      <c r="E128" s="233"/>
      <c r="F128" s="233"/>
      <c r="G128" s="233"/>
    </row>
    <row r="129" spans="1:7" s="218" customFormat="1" x14ac:dyDescent="0.2">
      <c r="A129" s="216"/>
      <c r="B129" s="217"/>
      <c r="C129" s="217"/>
      <c r="D129" s="233"/>
      <c r="E129" s="233"/>
      <c r="F129" s="233"/>
      <c r="G129" s="233"/>
    </row>
    <row r="130" spans="1:7" s="218" customFormat="1" x14ac:dyDescent="0.2">
      <c r="A130" s="216"/>
      <c r="B130" s="217"/>
      <c r="C130" s="217"/>
      <c r="D130" s="233"/>
      <c r="E130" s="233"/>
      <c r="F130" s="233"/>
      <c r="G130" s="233"/>
    </row>
    <row r="131" spans="1:7" s="218" customFormat="1" x14ac:dyDescent="0.2">
      <c r="A131" s="216"/>
      <c r="B131" s="217"/>
      <c r="C131" s="217"/>
      <c r="D131" s="233"/>
      <c r="E131" s="233"/>
      <c r="F131" s="233"/>
      <c r="G131" s="233"/>
    </row>
    <row r="132" spans="1:7" s="218" customFormat="1" x14ac:dyDescent="0.2">
      <c r="A132" s="216"/>
      <c r="B132" s="217"/>
      <c r="C132" s="217"/>
      <c r="D132" s="233"/>
      <c r="E132" s="233"/>
      <c r="F132" s="233"/>
      <c r="G132" s="233"/>
    </row>
    <row r="133" spans="1:7" s="218" customFormat="1" x14ac:dyDescent="0.2">
      <c r="A133" s="216"/>
      <c r="B133" s="217"/>
      <c r="C133" s="217"/>
      <c r="D133" s="233"/>
      <c r="E133" s="233"/>
      <c r="F133" s="233"/>
      <c r="G133" s="233"/>
    </row>
    <row r="134" spans="1:7" s="218" customFormat="1" x14ac:dyDescent="0.2">
      <c r="A134" s="216"/>
      <c r="B134" s="217"/>
      <c r="C134" s="217"/>
      <c r="D134" s="233"/>
      <c r="E134" s="233"/>
      <c r="F134" s="233"/>
      <c r="G134" s="233"/>
    </row>
    <row r="135" spans="1:7" s="218" customFormat="1" x14ac:dyDescent="0.2">
      <c r="A135" s="216"/>
      <c r="B135" s="217"/>
      <c r="C135" s="217"/>
      <c r="D135" s="233"/>
      <c r="E135" s="233"/>
      <c r="F135" s="233"/>
      <c r="G135" s="233"/>
    </row>
    <row r="136" spans="1:7" s="218" customFormat="1" x14ac:dyDescent="0.2">
      <c r="A136" s="216"/>
      <c r="B136" s="217"/>
      <c r="C136" s="217"/>
      <c r="D136" s="233"/>
      <c r="E136" s="233"/>
      <c r="F136" s="233"/>
      <c r="G136" s="233"/>
    </row>
    <row r="137" spans="1:7" s="218" customFormat="1" x14ac:dyDescent="0.2">
      <c r="A137" s="216"/>
      <c r="B137" s="217"/>
      <c r="C137" s="217"/>
      <c r="D137" s="233"/>
      <c r="E137" s="233"/>
      <c r="F137" s="233"/>
      <c r="G137" s="233"/>
    </row>
    <row r="138" spans="1:7" s="218" customFormat="1" x14ac:dyDescent="0.2">
      <c r="A138" s="216"/>
      <c r="B138" s="217"/>
      <c r="C138" s="217"/>
      <c r="D138" s="233"/>
      <c r="E138" s="233"/>
      <c r="F138" s="233"/>
      <c r="G138" s="233"/>
    </row>
    <row r="139" spans="1:7" s="218" customFormat="1" x14ac:dyDescent="0.2">
      <c r="A139" s="216"/>
      <c r="B139" s="217"/>
      <c r="C139" s="217"/>
      <c r="D139" s="233"/>
      <c r="E139" s="233"/>
      <c r="F139" s="233"/>
      <c r="G139" s="233"/>
    </row>
    <row r="140" spans="1:7" s="218" customFormat="1" x14ac:dyDescent="0.2">
      <c r="A140" s="216"/>
      <c r="B140" s="217"/>
      <c r="C140" s="217"/>
      <c r="D140" s="233"/>
      <c r="E140" s="233"/>
      <c r="F140" s="233"/>
      <c r="G140" s="233"/>
    </row>
    <row r="141" spans="1:7" s="218" customFormat="1" x14ac:dyDescent="0.2">
      <c r="A141" s="216"/>
      <c r="B141" s="217"/>
      <c r="C141" s="217"/>
      <c r="D141" s="233"/>
      <c r="E141" s="233"/>
      <c r="F141" s="233"/>
      <c r="G141" s="233"/>
    </row>
    <row r="142" spans="1:7" s="218" customFormat="1" x14ac:dyDescent="0.2">
      <c r="A142" s="216"/>
      <c r="B142" s="217"/>
      <c r="C142" s="217"/>
      <c r="D142" s="233"/>
      <c r="E142" s="233"/>
      <c r="F142" s="233"/>
      <c r="G142" s="233"/>
    </row>
    <row r="143" spans="1:7" s="218" customFormat="1" x14ac:dyDescent="0.2">
      <c r="A143" s="216"/>
      <c r="B143" s="217"/>
      <c r="C143" s="217"/>
      <c r="D143" s="233"/>
      <c r="E143" s="233"/>
      <c r="F143" s="233"/>
      <c r="G143" s="233"/>
    </row>
    <row r="144" spans="1:7" s="218" customFormat="1" x14ac:dyDescent="0.2">
      <c r="A144" s="216"/>
      <c r="B144" s="217"/>
      <c r="C144" s="217"/>
      <c r="D144" s="233"/>
      <c r="E144" s="233"/>
      <c r="F144" s="233"/>
      <c r="G144" s="233"/>
    </row>
    <row r="145" spans="1:7" s="218" customFormat="1" x14ac:dyDescent="0.2">
      <c r="A145" s="216"/>
      <c r="B145" s="217"/>
      <c r="C145" s="217"/>
      <c r="D145" s="233"/>
      <c r="E145" s="233"/>
      <c r="F145" s="233"/>
      <c r="G145" s="233"/>
    </row>
    <row r="146" spans="1:7" s="218" customFormat="1" x14ac:dyDescent="0.2">
      <c r="A146" s="216"/>
      <c r="B146" s="217"/>
      <c r="C146" s="217"/>
      <c r="D146" s="233"/>
      <c r="E146" s="233"/>
      <c r="F146" s="233"/>
      <c r="G146" s="233"/>
    </row>
    <row r="147" spans="1:7" s="218" customFormat="1" x14ac:dyDescent="0.2">
      <c r="A147" s="216"/>
      <c r="B147" s="217"/>
      <c r="C147" s="217"/>
      <c r="D147" s="233"/>
      <c r="E147" s="233"/>
      <c r="F147" s="233"/>
      <c r="G147" s="233"/>
    </row>
    <row r="148" spans="1:7" s="218" customFormat="1" x14ac:dyDescent="0.2">
      <c r="A148" s="216"/>
      <c r="B148" s="217"/>
      <c r="C148" s="217"/>
      <c r="D148" s="233"/>
      <c r="E148" s="233"/>
      <c r="F148" s="233"/>
      <c r="G148" s="233"/>
    </row>
    <row r="149" spans="1:7" s="218" customFormat="1" x14ac:dyDescent="0.2">
      <c r="A149" s="216"/>
      <c r="B149" s="217"/>
      <c r="C149" s="217"/>
      <c r="D149" s="233"/>
      <c r="E149" s="233"/>
      <c r="F149" s="233"/>
      <c r="G149" s="233"/>
    </row>
    <row r="150" spans="1:7" s="218" customFormat="1" x14ac:dyDescent="0.2">
      <c r="A150" s="216"/>
      <c r="B150" s="217"/>
      <c r="C150" s="217"/>
      <c r="D150" s="233"/>
      <c r="E150" s="233"/>
      <c r="F150" s="233"/>
      <c r="G150" s="233"/>
    </row>
    <row r="151" spans="1:7" s="218" customFormat="1" x14ac:dyDescent="0.2">
      <c r="A151" s="216"/>
      <c r="B151" s="217"/>
      <c r="C151" s="217"/>
      <c r="D151" s="233"/>
      <c r="E151" s="233"/>
      <c r="F151" s="233"/>
      <c r="G151" s="233"/>
    </row>
    <row r="152" spans="1:7" s="218" customFormat="1" x14ac:dyDescent="0.2">
      <c r="A152" s="216"/>
      <c r="B152" s="217"/>
      <c r="C152" s="217"/>
      <c r="D152" s="233"/>
      <c r="E152" s="233"/>
      <c r="F152" s="233"/>
      <c r="G152" s="233"/>
    </row>
    <row r="153" spans="1:7" s="218" customFormat="1" x14ac:dyDescent="0.2">
      <c r="A153" s="216"/>
      <c r="B153" s="217"/>
      <c r="C153" s="217"/>
      <c r="D153" s="233"/>
      <c r="E153" s="233"/>
      <c r="F153" s="233"/>
      <c r="G153" s="233"/>
    </row>
    <row r="154" spans="1:7" s="218" customFormat="1" x14ac:dyDescent="0.2">
      <c r="A154" s="216"/>
      <c r="B154" s="217"/>
      <c r="C154" s="217"/>
      <c r="D154" s="233"/>
      <c r="E154" s="233"/>
      <c r="F154" s="233"/>
      <c r="G154" s="233"/>
    </row>
    <row r="155" spans="1:7" s="218" customFormat="1" x14ac:dyDescent="0.2">
      <c r="A155" s="216"/>
      <c r="B155" s="217"/>
      <c r="C155" s="217"/>
      <c r="D155" s="233"/>
      <c r="E155" s="233"/>
      <c r="F155" s="233"/>
      <c r="G155" s="233"/>
    </row>
    <row r="156" spans="1:7" s="218" customFormat="1" x14ac:dyDescent="0.2">
      <c r="A156" s="216"/>
      <c r="B156" s="217"/>
      <c r="C156" s="217"/>
      <c r="D156" s="233"/>
      <c r="E156" s="233"/>
      <c r="F156" s="233"/>
      <c r="G156" s="233"/>
    </row>
    <row r="157" spans="1:7" s="218" customFormat="1" x14ac:dyDescent="0.2">
      <c r="A157" s="216"/>
      <c r="B157" s="217"/>
      <c r="C157" s="217"/>
      <c r="D157" s="233"/>
      <c r="E157" s="233"/>
      <c r="F157" s="233"/>
      <c r="G157" s="233"/>
    </row>
    <row r="158" spans="1:7" s="218" customFormat="1" x14ac:dyDescent="0.2">
      <c r="A158" s="216"/>
      <c r="B158" s="217"/>
      <c r="C158" s="217"/>
      <c r="D158" s="233"/>
      <c r="E158" s="233"/>
      <c r="F158" s="233"/>
      <c r="G158" s="233"/>
    </row>
    <row r="159" spans="1:7" s="218" customFormat="1" x14ac:dyDescent="0.2">
      <c r="A159" s="216"/>
      <c r="B159" s="217"/>
      <c r="C159" s="217"/>
      <c r="D159" s="233"/>
      <c r="E159" s="233"/>
      <c r="F159" s="233"/>
      <c r="G159" s="233"/>
    </row>
    <row r="160" spans="1:7" s="218" customFormat="1" x14ac:dyDescent="0.2">
      <c r="A160" s="216"/>
      <c r="B160" s="217"/>
      <c r="C160" s="217"/>
      <c r="D160" s="233"/>
      <c r="E160" s="233"/>
      <c r="F160" s="233"/>
      <c r="G160" s="233"/>
    </row>
    <row r="161" spans="1:7" s="218" customFormat="1" x14ac:dyDescent="0.2">
      <c r="A161" s="216"/>
      <c r="B161" s="217"/>
      <c r="C161" s="217"/>
      <c r="D161" s="233"/>
      <c r="E161" s="233"/>
      <c r="F161" s="233"/>
      <c r="G161" s="233"/>
    </row>
    <row r="162" spans="1:7" s="218" customFormat="1" x14ac:dyDescent="0.2">
      <c r="A162" s="216"/>
      <c r="B162" s="217"/>
      <c r="C162" s="217"/>
      <c r="D162" s="233"/>
      <c r="E162" s="233"/>
      <c r="F162" s="233"/>
      <c r="G162" s="233"/>
    </row>
    <row r="163" spans="1:7" s="218" customFormat="1" x14ac:dyDescent="0.2">
      <c r="A163" s="216"/>
      <c r="B163" s="217"/>
      <c r="C163" s="217"/>
      <c r="D163" s="233"/>
      <c r="E163" s="233"/>
      <c r="F163" s="233"/>
      <c r="G163" s="233"/>
    </row>
    <row r="164" spans="1:7" s="218" customFormat="1" x14ac:dyDescent="0.2">
      <c r="A164" s="216"/>
      <c r="B164" s="217"/>
      <c r="C164" s="217"/>
      <c r="D164" s="233"/>
      <c r="E164" s="233"/>
      <c r="F164" s="233"/>
      <c r="G164" s="233"/>
    </row>
    <row r="165" spans="1:7" s="218" customFormat="1" x14ac:dyDescent="0.2">
      <c r="A165" s="216"/>
      <c r="B165" s="217"/>
      <c r="C165" s="217"/>
      <c r="D165" s="233"/>
      <c r="E165" s="233"/>
      <c r="F165" s="233"/>
      <c r="G165" s="233"/>
    </row>
    <row r="166" spans="1:7" s="218" customFormat="1" x14ac:dyDescent="0.2">
      <c r="A166" s="216"/>
      <c r="B166" s="217"/>
      <c r="C166" s="217"/>
      <c r="D166" s="233"/>
      <c r="E166" s="233"/>
      <c r="F166" s="233"/>
      <c r="G166" s="233"/>
    </row>
    <row r="167" spans="1:7" s="218" customFormat="1" x14ac:dyDescent="0.2">
      <c r="A167" s="216"/>
      <c r="B167" s="217"/>
      <c r="C167" s="217"/>
      <c r="D167" s="233"/>
      <c r="E167" s="233"/>
      <c r="F167" s="233"/>
      <c r="G167" s="233"/>
    </row>
    <row r="168" spans="1:7" s="218" customFormat="1" x14ac:dyDescent="0.2">
      <c r="A168" s="216"/>
      <c r="B168" s="217"/>
      <c r="C168" s="217"/>
      <c r="D168" s="233"/>
      <c r="E168" s="233"/>
      <c r="F168" s="233"/>
      <c r="G168" s="233"/>
    </row>
    <row r="169" spans="1:7" s="218" customFormat="1" x14ac:dyDescent="0.2">
      <c r="A169" s="216"/>
      <c r="B169" s="217"/>
      <c r="C169" s="217"/>
      <c r="D169" s="233"/>
      <c r="E169" s="233"/>
      <c r="F169" s="233"/>
      <c r="G169" s="233"/>
    </row>
    <row r="170" spans="1:7" s="218" customFormat="1" x14ac:dyDescent="0.2">
      <c r="A170" s="216"/>
      <c r="B170" s="217"/>
      <c r="C170" s="217"/>
      <c r="D170" s="233"/>
      <c r="E170" s="233"/>
      <c r="F170" s="233"/>
      <c r="G170" s="233"/>
    </row>
    <row r="171" spans="1:7" s="218" customFormat="1" x14ac:dyDescent="0.2">
      <c r="A171" s="216"/>
      <c r="B171" s="217"/>
      <c r="C171" s="217"/>
      <c r="D171" s="233"/>
      <c r="E171" s="233"/>
      <c r="F171" s="233"/>
      <c r="G171" s="233"/>
    </row>
    <row r="172" spans="1:7" s="218" customFormat="1" x14ac:dyDescent="0.2">
      <c r="A172" s="216"/>
      <c r="B172" s="217"/>
      <c r="C172" s="217"/>
      <c r="D172" s="233"/>
      <c r="E172" s="233"/>
      <c r="F172" s="233"/>
      <c r="G172" s="233"/>
    </row>
    <row r="173" spans="1:7" s="218" customFormat="1" x14ac:dyDescent="0.2">
      <c r="A173" s="216"/>
      <c r="B173" s="217"/>
      <c r="C173" s="217"/>
      <c r="D173" s="233"/>
      <c r="E173" s="233"/>
      <c r="F173" s="233"/>
      <c r="G173" s="233"/>
    </row>
    <row r="174" spans="1:7" s="218" customFormat="1" x14ac:dyDescent="0.2">
      <c r="A174" s="216"/>
      <c r="B174" s="217"/>
      <c r="C174" s="217"/>
      <c r="D174" s="233"/>
      <c r="E174" s="233"/>
      <c r="F174" s="233"/>
      <c r="G174" s="233"/>
    </row>
    <row r="175" spans="1:7" s="218" customFormat="1" x14ac:dyDescent="0.2">
      <c r="A175" s="216"/>
      <c r="B175" s="217"/>
      <c r="C175" s="217"/>
      <c r="D175" s="233"/>
      <c r="E175" s="233"/>
      <c r="F175" s="233"/>
      <c r="G175" s="233"/>
    </row>
    <row r="176" spans="1:7" s="218" customFormat="1" x14ac:dyDescent="0.2">
      <c r="A176" s="216"/>
      <c r="B176" s="217"/>
      <c r="C176" s="217"/>
      <c r="D176" s="233"/>
      <c r="E176" s="233"/>
      <c r="F176" s="233"/>
      <c r="G176" s="233"/>
    </row>
    <row r="177" spans="1:7" s="218" customFormat="1" x14ac:dyDescent="0.2">
      <c r="A177" s="216"/>
      <c r="B177" s="217"/>
      <c r="C177" s="217"/>
      <c r="D177" s="233"/>
      <c r="E177" s="233"/>
      <c r="F177" s="233"/>
      <c r="G177" s="233"/>
    </row>
    <row r="178" spans="1:7" s="218" customFormat="1" x14ac:dyDescent="0.2">
      <c r="A178" s="216"/>
      <c r="B178" s="217"/>
      <c r="C178" s="217"/>
      <c r="D178" s="233"/>
      <c r="E178" s="233"/>
      <c r="F178" s="233"/>
      <c r="G178" s="233"/>
    </row>
    <row r="179" spans="1:7" s="218" customFormat="1" x14ac:dyDescent="0.2">
      <c r="A179" s="216"/>
      <c r="B179" s="217"/>
      <c r="C179" s="217"/>
      <c r="D179" s="233"/>
      <c r="E179" s="233"/>
      <c r="F179" s="233"/>
      <c r="G179" s="233"/>
    </row>
    <row r="180" spans="1:7" s="218" customFormat="1" x14ac:dyDescent="0.2">
      <c r="A180" s="216"/>
      <c r="B180" s="217"/>
      <c r="C180" s="217"/>
      <c r="D180" s="233"/>
      <c r="E180" s="233"/>
      <c r="F180" s="233"/>
      <c r="G180" s="233"/>
    </row>
    <row r="181" spans="1:7" s="218" customFormat="1" x14ac:dyDescent="0.2">
      <c r="A181" s="216"/>
      <c r="B181" s="217"/>
      <c r="C181" s="217"/>
      <c r="D181" s="233"/>
      <c r="E181" s="233"/>
      <c r="F181" s="233"/>
      <c r="G181" s="233"/>
    </row>
    <row r="182" spans="1:7" s="218" customFormat="1" x14ac:dyDescent="0.2">
      <c r="A182" s="216"/>
      <c r="B182" s="217"/>
      <c r="C182" s="217"/>
      <c r="D182" s="233"/>
      <c r="E182" s="233"/>
      <c r="F182" s="233"/>
      <c r="G182" s="233"/>
    </row>
    <row r="183" spans="1:7" s="218" customFormat="1" x14ac:dyDescent="0.2">
      <c r="A183" s="216"/>
      <c r="B183" s="217"/>
      <c r="C183" s="217"/>
      <c r="D183" s="233"/>
      <c r="E183" s="233"/>
      <c r="F183" s="233"/>
      <c r="G183" s="233"/>
    </row>
    <row r="184" spans="1:7" s="218" customFormat="1" x14ac:dyDescent="0.2">
      <c r="A184" s="216"/>
      <c r="B184" s="217"/>
      <c r="C184" s="217"/>
      <c r="D184" s="233"/>
      <c r="E184" s="233"/>
      <c r="F184" s="233"/>
      <c r="G184" s="233"/>
    </row>
    <row r="185" spans="1:7" s="218" customFormat="1" x14ac:dyDescent="0.2">
      <c r="A185" s="216"/>
      <c r="B185" s="217"/>
      <c r="C185" s="217"/>
      <c r="D185" s="233"/>
      <c r="E185" s="233"/>
      <c r="F185" s="233"/>
      <c r="G185" s="233"/>
    </row>
    <row r="186" spans="1:7" s="218" customFormat="1" x14ac:dyDescent="0.2">
      <c r="A186" s="216"/>
      <c r="B186" s="217"/>
      <c r="C186" s="217"/>
      <c r="D186" s="233"/>
      <c r="E186" s="233"/>
      <c r="F186" s="233"/>
      <c r="G186" s="233"/>
    </row>
    <row r="187" spans="1:7" s="218" customFormat="1" x14ac:dyDescent="0.2">
      <c r="A187" s="216"/>
      <c r="B187" s="217"/>
      <c r="C187" s="217"/>
      <c r="D187" s="233"/>
      <c r="E187" s="233"/>
      <c r="F187" s="233"/>
      <c r="G187" s="233"/>
    </row>
    <row r="188" spans="1:7" s="218" customFormat="1" x14ac:dyDescent="0.2">
      <c r="A188" s="216"/>
      <c r="B188" s="217"/>
      <c r="C188" s="217"/>
      <c r="D188" s="233"/>
      <c r="E188" s="233"/>
      <c r="F188" s="233"/>
      <c r="G188" s="233"/>
    </row>
    <row r="189" spans="1:7" s="218" customFormat="1" x14ac:dyDescent="0.2">
      <c r="A189" s="216"/>
      <c r="B189" s="217"/>
      <c r="C189" s="217"/>
      <c r="D189" s="233"/>
      <c r="E189" s="233"/>
      <c r="F189" s="233"/>
      <c r="G189" s="233"/>
    </row>
    <row r="190" spans="1:7" s="218" customFormat="1" x14ac:dyDescent="0.2">
      <c r="A190" s="216"/>
      <c r="B190" s="217"/>
      <c r="C190" s="217"/>
      <c r="D190" s="233"/>
      <c r="E190" s="233"/>
      <c r="F190" s="233"/>
      <c r="G190" s="233"/>
    </row>
    <row r="191" spans="1:7" s="218" customFormat="1" x14ac:dyDescent="0.2">
      <c r="A191" s="216"/>
      <c r="B191" s="217"/>
      <c r="C191" s="217"/>
      <c r="D191" s="233"/>
      <c r="E191" s="233"/>
      <c r="F191" s="233"/>
      <c r="G191" s="233"/>
    </row>
    <row r="192" spans="1:7" s="218" customFormat="1" x14ac:dyDescent="0.2">
      <c r="A192" s="216"/>
      <c r="B192" s="217"/>
      <c r="C192" s="217"/>
      <c r="D192" s="233"/>
      <c r="E192" s="233"/>
      <c r="F192" s="233"/>
      <c r="G192" s="233"/>
    </row>
  </sheetData>
  <mergeCells count="6">
    <mergeCell ref="A7:G7"/>
    <mergeCell ref="A2:G2"/>
    <mergeCell ref="A3:G3"/>
    <mergeCell ref="A4:G4"/>
    <mergeCell ref="A5:G5"/>
    <mergeCell ref="A6:G6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5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9"/>
  <sheetViews>
    <sheetView topLeftCell="A178" workbookViewId="0">
      <selection activeCell="E15" sqref="E15"/>
    </sheetView>
  </sheetViews>
  <sheetFormatPr baseColWidth="10" defaultColWidth="11.42578125" defaultRowHeight="15" x14ac:dyDescent="0.25"/>
  <cols>
    <col min="1" max="1" width="11.42578125" style="23"/>
    <col min="2" max="2" width="51" style="72" customWidth="1"/>
    <col min="3" max="3" width="6.42578125" style="89" bestFit="1" customWidth="1"/>
    <col min="4" max="4" width="15.28515625" style="205" bestFit="1" customWidth="1"/>
    <col min="5" max="5" width="16.140625" style="205" bestFit="1" customWidth="1"/>
    <col min="6" max="6" width="14.42578125" style="61" bestFit="1" customWidth="1"/>
    <col min="7" max="16384" width="11.42578125" style="23"/>
  </cols>
  <sheetData>
    <row r="2" spans="1:8" s="96" customFormat="1" ht="18" x14ac:dyDescent="0.25">
      <c r="A2" s="297" t="str">
        <f>+'Balanza de Comprobación'!A2:G2</f>
        <v>COMISION NACIONAL DE VACUNACION  Y EPIDEMIOLOGIA (CNVE)</v>
      </c>
      <c r="B2" s="297"/>
      <c r="C2" s="297"/>
      <c r="D2" s="297"/>
      <c r="E2" s="297"/>
      <c r="F2" s="297"/>
    </row>
    <row r="3" spans="1:8" ht="18" x14ac:dyDescent="0.25">
      <c r="A3" s="297" t="str">
        <f>+'Balanza de Comprobación'!A4</f>
        <v>Al 31 de marzo  del 2017</v>
      </c>
      <c r="B3" s="297"/>
      <c r="C3" s="297"/>
      <c r="D3" s="297"/>
      <c r="E3" s="297"/>
      <c r="F3" s="297"/>
    </row>
    <row r="4" spans="1:8" ht="18" x14ac:dyDescent="0.25">
      <c r="A4" s="297" t="s">
        <v>119</v>
      </c>
      <c r="B4" s="297"/>
      <c r="C4" s="297"/>
      <c r="D4" s="297"/>
      <c r="E4" s="297"/>
      <c r="F4" s="297"/>
    </row>
    <row r="5" spans="1:8" ht="18" x14ac:dyDescent="0.25">
      <c r="A5" s="297" t="str">
        <f>+'Balanza de Comprobación'!A6</f>
        <v>Moneda: CRC</v>
      </c>
      <c r="B5" s="297"/>
      <c r="C5" s="297"/>
      <c r="D5" s="297"/>
      <c r="E5" s="297"/>
      <c r="F5" s="297"/>
    </row>
    <row r="6" spans="1:8" ht="18" x14ac:dyDescent="0.25">
      <c r="A6" s="290"/>
      <c r="B6" s="290"/>
      <c r="C6" s="290"/>
      <c r="D6" s="290"/>
      <c r="E6" s="290"/>
      <c r="F6" s="290"/>
    </row>
    <row r="7" spans="1:8" ht="15.75" customHeight="1" x14ac:dyDescent="0.25">
      <c r="B7" s="230"/>
      <c r="C7" s="230"/>
      <c r="D7" s="202" t="s">
        <v>120</v>
      </c>
      <c r="E7" s="202" t="s">
        <v>121</v>
      </c>
      <c r="F7" s="230"/>
    </row>
    <row r="8" spans="1:8" ht="15.75" x14ac:dyDescent="0.25">
      <c r="A8" s="52"/>
      <c r="B8" s="53"/>
      <c r="C8" s="54" t="s">
        <v>122</v>
      </c>
      <c r="D8" s="209" t="s">
        <v>123</v>
      </c>
      <c r="E8" s="209" t="s">
        <v>124</v>
      </c>
      <c r="F8" s="63" t="s">
        <v>125</v>
      </c>
      <c r="G8" s="73"/>
    </row>
    <row r="9" spans="1:8" x14ac:dyDescent="0.25">
      <c r="C9" s="74"/>
      <c r="D9" s="213"/>
      <c r="E9" s="213"/>
      <c r="F9" s="240"/>
    </row>
    <row r="10" spans="1:8" s="65" customFormat="1" x14ac:dyDescent="0.25">
      <c r="A10" s="75" t="s">
        <v>15</v>
      </c>
      <c r="B10" s="76" t="s">
        <v>16</v>
      </c>
      <c r="C10" s="66"/>
      <c r="D10" s="211"/>
      <c r="E10" s="211"/>
      <c r="F10" s="71"/>
      <c r="G10" s="66"/>
      <c r="H10"/>
    </row>
    <row r="11" spans="1:8" s="65" customFormat="1" x14ac:dyDescent="0.25">
      <c r="A11" s="20" t="s">
        <v>126</v>
      </c>
      <c r="B11" s="77" t="s">
        <v>18</v>
      </c>
      <c r="C11" s="66"/>
      <c r="D11" s="211">
        <f>+D13</f>
        <v>1096496824.9000001</v>
      </c>
      <c r="E11" s="211">
        <f>+E12+E15+E21+E38+E44</f>
        <v>0</v>
      </c>
      <c r="F11" s="71" t="e">
        <f>+(D11-E11)/E11</f>
        <v>#DIV/0!</v>
      </c>
      <c r="G11" s="66"/>
    </row>
    <row r="12" spans="1:8" s="65" customFormat="1" x14ac:dyDescent="0.25">
      <c r="A12" s="78" t="s">
        <v>19</v>
      </c>
      <c r="B12" s="77" t="s">
        <v>20</v>
      </c>
      <c r="C12" s="70" t="s">
        <v>127</v>
      </c>
      <c r="D12" s="211">
        <f>SUM(D13:D14)</f>
        <v>1096496824.9000001</v>
      </c>
      <c r="E12" s="211">
        <f>SUM(E13:E14)</f>
        <v>0</v>
      </c>
      <c r="F12" s="71" t="e">
        <f>+(D12-E12)/E12</f>
        <v>#DIV/0!</v>
      </c>
      <c r="G12" s="70"/>
    </row>
    <row r="13" spans="1:8" x14ac:dyDescent="0.25">
      <c r="A13" s="79" t="s">
        <v>21</v>
      </c>
      <c r="B13" s="80" t="s">
        <v>22</v>
      </c>
      <c r="C13" s="22"/>
      <c r="D13" s="213">
        <f>+'Balanza de Comprobación'!G11</f>
        <v>1096496824.9000001</v>
      </c>
      <c r="E13" s="213">
        <v>0</v>
      </c>
      <c r="F13" s="64" t="e">
        <f>+(D13-E13)/E13</f>
        <v>#DIV/0!</v>
      </c>
      <c r="G13" s="22"/>
    </row>
    <row r="14" spans="1:8" x14ac:dyDescent="0.25">
      <c r="A14" s="79" t="s">
        <v>128</v>
      </c>
      <c r="B14" s="80" t="s">
        <v>129</v>
      </c>
      <c r="C14" s="22"/>
      <c r="D14" s="213">
        <v>0</v>
      </c>
      <c r="E14" s="213">
        <v>0</v>
      </c>
      <c r="F14" s="64">
        <v>0</v>
      </c>
      <c r="G14" s="22"/>
    </row>
    <row r="15" spans="1:8" s="65" customFormat="1" x14ac:dyDescent="0.25">
      <c r="A15" s="20" t="s">
        <v>130</v>
      </c>
      <c r="B15" s="77" t="s">
        <v>131</v>
      </c>
      <c r="C15" s="70" t="s">
        <v>132</v>
      </c>
      <c r="D15" s="211">
        <f>SUM(D16:D20)</f>
        <v>0</v>
      </c>
      <c r="E15" s="211">
        <f>SUM(E16:E20)</f>
        <v>0</v>
      </c>
      <c r="F15" s="71">
        <f t="shared" ref="F15:F74" si="0">+D15-E15</f>
        <v>0</v>
      </c>
      <c r="G15" s="70"/>
    </row>
    <row r="16" spans="1:8" x14ac:dyDescent="0.25">
      <c r="A16" s="42" t="s">
        <v>133</v>
      </c>
      <c r="B16" s="80" t="s">
        <v>134</v>
      </c>
      <c r="C16" s="22"/>
      <c r="D16" s="213">
        <v>0</v>
      </c>
      <c r="E16" s="213">
        <v>0</v>
      </c>
      <c r="F16" s="64">
        <f t="shared" si="0"/>
        <v>0</v>
      </c>
      <c r="G16" s="22"/>
    </row>
    <row r="17" spans="1:7" x14ac:dyDescent="0.25">
      <c r="A17" s="42" t="s">
        <v>135</v>
      </c>
      <c r="B17" s="80" t="s">
        <v>136</v>
      </c>
      <c r="C17" s="22"/>
      <c r="D17" s="213">
        <v>0</v>
      </c>
      <c r="E17" s="213">
        <v>0</v>
      </c>
      <c r="F17" s="64">
        <f t="shared" si="0"/>
        <v>0</v>
      </c>
      <c r="G17" s="22"/>
    </row>
    <row r="18" spans="1:7" x14ac:dyDescent="0.25">
      <c r="A18" s="68" t="s">
        <v>137</v>
      </c>
      <c r="B18" s="80" t="s">
        <v>138</v>
      </c>
      <c r="C18" s="22"/>
      <c r="D18" s="213">
        <v>0</v>
      </c>
      <c r="E18" s="213">
        <v>0</v>
      </c>
      <c r="F18" s="64">
        <f t="shared" si="0"/>
        <v>0</v>
      </c>
      <c r="G18" s="22"/>
    </row>
    <row r="19" spans="1:7" x14ac:dyDescent="0.25">
      <c r="A19" s="42" t="s">
        <v>139</v>
      </c>
      <c r="B19" s="80" t="s">
        <v>140</v>
      </c>
      <c r="C19" s="22"/>
      <c r="D19" s="213">
        <v>0</v>
      </c>
      <c r="E19" s="213">
        <v>0</v>
      </c>
      <c r="F19" s="64">
        <f t="shared" si="0"/>
        <v>0</v>
      </c>
      <c r="G19" s="22"/>
    </row>
    <row r="20" spans="1:7" ht="15.75" customHeight="1" x14ac:dyDescent="0.25">
      <c r="A20" s="42" t="s">
        <v>141</v>
      </c>
      <c r="B20" s="80" t="s">
        <v>142</v>
      </c>
      <c r="C20" s="22"/>
      <c r="D20" s="213">
        <v>0</v>
      </c>
      <c r="E20" s="213">
        <v>0</v>
      </c>
      <c r="F20" s="64">
        <f t="shared" si="0"/>
        <v>0</v>
      </c>
      <c r="G20" s="22"/>
    </row>
    <row r="21" spans="1:7" s="65" customFormat="1" x14ac:dyDescent="0.25">
      <c r="A21" s="20" t="s">
        <v>143</v>
      </c>
      <c r="B21" s="77" t="s">
        <v>144</v>
      </c>
      <c r="C21" s="70" t="s">
        <v>145</v>
      </c>
      <c r="D21" s="211">
        <f>SUM(D22:D37)</f>
        <v>0</v>
      </c>
      <c r="E21" s="211">
        <f>SUM(E22:E37)</f>
        <v>0</v>
      </c>
      <c r="F21" s="71">
        <v>0</v>
      </c>
      <c r="G21" s="70"/>
    </row>
    <row r="22" spans="1:7" x14ac:dyDescent="0.25">
      <c r="A22" s="42" t="s">
        <v>146</v>
      </c>
      <c r="B22" s="80" t="s">
        <v>147</v>
      </c>
      <c r="C22" s="22"/>
      <c r="D22" s="213">
        <v>0</v>
      </c>
      <c r="E22" s="213">
        <v>0</v>
      </c>
      <c r="F22" s="64">
        <f t="shared" si="0"/>
        <v>0</v>
      </c>
      <c r="G22" s="22"/>
    </row>
    <row r="23" spans="1:7" x14ac:dyDescent="0.25">
      <c r="A23" s="42" t="s">
        <v>148</v>
      </c>
      <c r="B23" s="80" t="s">
        <v>149</v>
      </c>
      <c r="C23" s="22"/>
      <c r="D23" s="213">
        <v>0</v>
      </c>
      <c r="E23" s="213">
        <v>0</v>
      </c>
      <c r="F23" s="64">
        <f t="shared" si="0"/>
        <v>0</v>
      </c>
      <c r="G23" s="22"/>
    </row>
    <row r="24" spans="1:7" x14ac:dyDescent="0.25">
      <c r="A24" s="42" t="s">
        <v>150</v>
      </c>
      <c r="B24" s="80" t="s">
        <v>151</v>
      </c>
      <c r="C24" s="22"/>
      <c r="D24" s="213">
        <v>0</v>
      </c>
      <c r="E24" s="213">
        <v>0</v>
      </c>
      <c r="F24" s="64">
        <f t="shared" si="0"/>
        <v>0</v>
      </c>
      <c r="G24" s="22"/>
    </row>
    <row r="25" spans="1:7" x14ac:dyDescent="0.25">
      <c r="A25" s="42" t="s">
        <v>152</v>
      </c>
      <c r="B25" s="80" t="s">
        <v>153</v>
      </c>
      <c r="C25" s="22"/>
      <c r="D25" s="213">
        <v>0</v>
      </c>
      <c r="E25" s="213">
        <v>0</v>
      </c>
      <c r="F25" s="64">
        <f t="shared" si="0"/>
        <v>0</v>
      </c>
      <c r="G25" s="22"/>
    </row>
    <row r="26" spans="1:7" x14ac:dyDescent="0.25">
      <c r="A26" s="42" t="s">
        <v>154</v>
      </c>
      <c r="B26" s="80" t="s">
        <v>155</v>
      </c>
      <c r="C26" s="22"/>
      <c r="D26" s="213">
        <v>0</v>
      </c>
      <c r="E26" s="213">
        <v>0</v>
      </c>
      <c r="F26" s="64">
        <f t="shared" si="0"/>
        <v>0</v>
      </c>
      <c r="G26" s="22"/>
    </row>
    <row r="27" spans="1:7" x14ac:dyDescent="0.25">
      <c r="A27" s="42" t="s">
        <v>33</v>
      </c>
      <c r="B27" s="80" t="s">
        <v>156</v>
      </c>
      <c r="C27" s="22"/>
      <c r="D27" s="213">
        <v>0</v>
      </c>
      <c r="E27" s="213">
        <v>0</v>
      </c>
      <c r="F27" s="64">
        <f t="shared" si="0"/>
        <v>0</v>
      </c>
      <c r="G27" s="22"/>
    </row>
    <row r="28" spans="1:7" x14ac:dyDescent="0.25">
      <c r="A28" s="68" t="s">
        <v>157</v>
      </c>
      <c r="B28" s="80" t="s">
        <v>158</v>
      </c>
      <c r="C28" s="22"/>
      <c r="D28" s="213">
        <v>0</v>
      </c>
      <c r="E28" s="213">
        <v>0</v>
      </c>
      <c r="F28" s="64">
        <f t="shared" si="0"/>
        <v>0</v>
      </c>
      <c r="G28" s="22"/>
    </row>
    <row r="29" spans="1:7" x14ac:dyDescent="0.25">
      <c r="A29" s="81" t="s">
        <v>159</v>
      </c>
      <c r="B29" s="80" t="s">
        <v>160</v>
      </c>
      <c r="C29" s="22"/>
      <c r="D29" s="213">
        <v>0</v>
      </c>
      <c r="E29" s="213">
        <v>0</v>
      </c>
      <c r="F29" s="64">
        <f t="shared" si="0"/>
        <v>0</v>
      </c>
      <c r="G29" s="22"/>
    </row>
    <row r="30" spans="1:7" x14ac:dyDescent="0.25">
      <c r="A30" s="42" t="s">
        <v>161</v>
      </c>
      <c r="B30" s="80" t="s">
        <v>162</v>
      </c>
      <c r="C30" s="22"/>
      <c r="D30" s="213">
        <v>0</v>
      </c>
      <c r="E30" s="213">
        <v>0</v>
      </c>
      <c r="F30" s="64">
        <f t="shared" si="0"/>
        <v>0</v>
      </c>
      <c r="G30" s="22"/>
    </row>
    <row r="31" spans="1:7" x14ac:dyDescent="0.25">
      <c r="A31" s="42" t="s">
        <v>163</v>
      </c>
      <c r="B31" s="80" t="s">
        <v>164</v>
      </c>
      <c r="C31" s="22"/>
      <c r="D31" s="213">
        <v>0</v>
      </c>
      <c r="E31" s="213">
        <v>0</v>
      </c>
      <c r="F31" s="64">
        <f t="shared" si="0"/>
        <v>0</v>
      </c>
      <c r="G31" s="22"/>
    </row>
    <row r="32" spans="1:7" x14ac:dyDescent="0.25">
      <c r="A32" s="42" t="s">
        <v>165</v>
      </c>
      <c r="B32" s="80" t="s">
        <v>166</v>
      </c>
      <c r="C32" s="22"/>
      <c r="D32" s="213">
        <v>0</v>
      </c>
      <c r="E32" s="213">
        <v>0</v>
      </c>
      <c r="F32" s="64">
        <f t="shared" si="0"/>
        <v>0</v>
      </c>
      <c r="G32" s="22"/>
    </row>
    <row r="33" spans="1:7" x14ac:dyDescent="0.25">
      <c r="A33" s="42" t="s">
        <v>167</v>
      </c>
      <c r="B33" s="80" t="s">
        <v>168</v>
      </c>
      <c r="C33" s="22"/>
      <c r="D33" s="213">
        <v>0</v>
      </c>
      <c r="E33" s="213">
        <v>0</v>
      </c>
      <c r="F33" s="64">
        <f t="shared" si="0"/>
        <v>0</v>
      </c>
      <c r="G33" s="22"/>
    </row>
    <row r="34" spans="1:7" x14ac:dyDescent="0.25">
      <c r="A34" s="42" t="s">
        <v>169</v>
      </c>
      <c r="B34" s="80" t="s">
        <v>170</v>
      </c>
      <c r="C34" s="22"/>
      <c r="D34" s="213">
        <v>0</v>
      </c>
      <c r="E34" s="213">
        <v>0</v>
      </c>
      <c r="F34" s="64">
        <f t="shared" si="0"/>
        <v>0</v>
      </c>
      <c r="G34" s="22"/>
    </row>
    <row r="35" spans="1:7" x14ac:dyDescent="0.25">
      <c r="A35" s="42" t="s">
        <v>171</v>
      </c>
      <c r="B35" s="80" t="s">
        <v>172</v>
      </c>
      <c r="C35" s="22"/>
      <c r="D35" s="213">
        <v>0</v>
      </c>
      <c r="E35" s="213">
        <v>0</v>
      </c>
      <c r="F35" s="64">
        <f t="shared" si="0"/>
        <v>0</v>
      </c>
      <c r="G35" s="22"/>
    </row>
    <row r="36" spans="1:7" x14ac:dyDescent="0.25">
      <c r="A36" s="42" t="s">
        <v>173</v>
      </c>
      <c r="B36" s="80" t="s">
        <v>174</v>
      </c>
      <c r="C36" s="22"/>
      <c r="D36" s="213">
        <v>0</v>
      </c>
      <c r="E36" s="213">
        <v>0</v>
      </c>
      <c r="F36" s="64">
        <f t="shared" si="0"/>
        <v>0</v>
      </c>
      <c r="G36" s="22"/>
    </row>
    <row r="37" spans="1:7" x14ac:dyDescent="0.25">
      <c r="A37" s="42" t="s">
        <v>175</v>
      </c>
      <c r="B37" s="80" t="s">
        <v>176</v>
      </c>
      <c r="C37" s="22"/>
      <c r="D37" s="213">
        <v>0</v>
      </c>
      <c r="E37" s="213">
        <v>0</v>
      </c>
      <c r="F37" s="64">
        <v>0</v>
      </c>
      <c r="G37" s="22"/>
    </row>
    <row r="38" spans="1:7" s="65" customFormat="1" x14ac:dyDescent="0.25">
      <c r="A38" s="20" t="s">
        <v>177</v>
      </c>
      <c r="B38" s="77" t="s">
        <v>178</v>
      </c>
      <c r="C38" s="70" t="s">
        <v>179</v>
      </c>
      <c r="D38" s="211">
        <f>SUM(D39:D42)</f>
        <v>0</v>
      </c>
      <c r="E38" s="211">
        <f>SUM(E39:E43)</f>
        <v>0</v>
      </c>
      <c r="F38" s="71">
        <v>0</v>
      </c>
      <c r="G38" s="70"/>
    </row>
    <row r="39" spans="1:7" x14ac:dyDescent="0.25">
      <c r="A39" s="42" t="s">
        <v>180</v>
      </c>
      <c r="B39" s="80" t="s">
        <v>181</v>
      </c>
      <c r="C39" s="22"/>
      <c r="D39" s="213">
        <v>0</v>
      </c>
      <c r="E39" s="213">
        <v>0</v>
      </c>
      <c r="F39" s="64">
        <f t="shared" si="0"/>
        <v>0</v>
      </c>
      <c r="G39" s="22"/>
    </row>
    <row r="40" spans="1:7" x14ac:dyDescent="0.25">
      <c r="A40" s="42" t="s">
        <v>182</v>
      </c>
      <c r="B40" s="80" t="s">
        <v>183</v>
      </c>
      <c r="C40" s="22"/>
      <c r="D40" s="213">
        <v>0</v>
      </c>
      <c r="E40" s="213">
        <v>0</v>
      </c>
      <c r="F40" s="64">
        <f t="shared" si="0"/>
        <v>0</v>
      </c>
      <c r="G40" s="22"/>
    </row>
    <row r="41" spans="1:7" x14ac:dyDescent="0.25">
      <c r="A41" s="42" t="s">
        <v>184</v>
      </c>
      <c r="B41" s="80" t="s">
        <v>185</v>
      </c>
      <c r="C41" s="22"/>
      <c r="D41" s="213">
        <v>0</v>
      </c>
      <c r="E41" s="213">
        <v>0</v>
      </c>
      <c r="F41" s="64">
        <f t="shared" si="0"/>
        <v>0</v>
      </c>
      <c r="G41" s="22"/>
    </row>
    <row r="42" spans="1:7" x14ac:dyDescent="0.25">
      <c r="A42" s="42" t="s">
        <v>186</v>
      </c>
      <c r="B42" s="80" t="s">
        <v>187</v>
      </c>
      <c r="C42" s="22"/>
      <c r="D42" s="213">
        <v>0</v>
      </c>
      <c r="E42" s="213">
        <v>0</v>
      </c>
      <c r="F42" s="64">
        <v>0</v>
      </c>
      <c r="G42" s="22"/>
    </row>
    <row r="43" spans="1:7" x14ac:dyDescent="0.25">
      <c r="A43" s="42" t="s">
        <v>188</v>
      </c>
      <c r="B43" s="80" t="s">
        <v>189</v>
      </c>
      <c r="C43" s="22"/>
      <c r="D43" s="213">
        <v>0</v>
      </c>
      <c r="E43" s="213">
        <v>0</v>
      </c>
      <c r="F43" s="64">
        <v>0</v>
      </c>
      <c r="G43" s="22"/>
    </row>
    <row r="44" spans="1:7" s="65" customFormat="1" x14ac:dyDescent="0.25">
      <c r="A44" s="20" t="s">
        <v>190</v>
      </c>
      <c r="B44" s="77" t="s">
        <v>191</v>
      </c>
      <c r="C44" s="70" t="s">
        <v>192</v>
      </c>
      <c r="D44" s="211">
        <f>SUM(D45:D47)</f>
        <v>0</v>
      </c>
      <c r="E44" s="211">
        <f>SUM(E45:E47)</f>
        <v>0</v>
      </c>
      <c r="F44" s="71">
        <v>0</v>
      </c>
      <c r="G44" s="70"/>
    </row>
    <row r="45" spans="1:7" x14ac:dyDescent="0.25">
      <c r="A45" s="42" t="s">
        <v>193</v>
      </c>
      <c r="B45" s="80" t="s">
        <v>194</v>
      </c>
      <c r="C45" s="22"/>
      <c r="D45" s="213">
        <v>0</v>
      </c>
      <c r="E45" s="213">
        <v>0</v>
      </c>
      <c r="F45" s="64">
        <f t="shared" si="0"/>
        <v>0</v>
      </c>
      <c r="G45" s="22"/>
    </row>
    <row r="46" spans="1:7" x14ac:dyDescent="0.25">
      <c r="A46" s="42" t="s">
        <v>195</v>
      </c>
      <c r="B46" s="80" t="s">
        <v>196</v>
      </c>
      <c r="C46" s="22"/>
      <c r="D46" s="213">
        <v>0</v>
      </c>
      <c r="E46" s="213">
        <v>0</v>
      </c>
      <c r="F46" s="64">
        <f t="shared" si="0"/>
        <v>0</v>
      </c>
      <c r="G46" s="22"/>
    </row>
    <row r="47" spans="1:7" x14ac:dyDescent="0.25">
      <c r="A47" s="42" t="s">
        <v>197</v>
      </c>
      <c r="B47" s="80" t="s">
        <v>198</v>
      </c>
      <c r="C47" s="22"/>
      <c r="D47" s="213">
        <v>0</v>
      </c>
      <c r="E47" s="213">
        <v>0</v>
      </c>
      <c r="F47" s="64">
        <v>0</v>
      </c>
      <c r="G47" s="22"/>
    </row>
    <row r="48" spans="1:7" s="65" customFormat="1" ht="15.75" x14ac:dyDescent="0.25">
      <c r="A48" s="83"/>
      <c r="B48" s="82" t="s">
        <v>199</v>
      </c>
      <c r="C48" s="66"/>
      <c r="D48" s="211">
        <f>+D11</f>
        <v>1096496824.9000001</v>
      </c>
      <c r="E48" s="211">
        <f>+E11</f>
        <v>0</v>
      </c>
      <c r="F48" s="64" t="e">
        <f>+(D48-E48)/E48</f>
        <v>#DIV/0!</v>
      </c>
      <c r="G48" s="66"/>
    </row>
    <row r="49" spans="1:7" x14ac:dyDescent="0.25">
      <c r="A49" s="42"/>
      <c r="B49" s="80"/>
      <c r="C49" s="22"/>
      <c r="D49" s="213"/>
      <c r="E49" s="213"/>
      <c r="F49" s="64"/>
      <c r="G49" s="22"/>
    </row>
    <row r="50" spans="1:7" s="65" customFormat="1" ht="15.75" customHeight="1" x14ac:dyDescent="0.25">
      <c r="A50" s="20" t="s">
        <v>200</v>
      </c>
      <c r="B50" s="77" t="s">
        <v>201</v>
      </c>
      <c r="C50" s="66"/>
      <c r="D50" s="211">
        <f>+D51+D57+D66+D76+D83+D88</f>
        <v>0</v>
      </c>
      <c r="E50" s="211">
        <f>+E51+E57+E66+E76+E83+E88</f>
        <v>0</v>
      </c>
      <c r="F50" s="71">
        <v>0</v>
      </c>
      <c r="G50" s="66"/>
    </row>
    <row r="51" spans="1:7" s="65" customFormat="1" x14ac:dyDescent="0.25">
      <c r="A51" s="20" t="s">
        <v>202</v>
      </c>
      <c r="B51" s="77" t="s">
        <v>203</v>
      </c>
      <c r="C51" s="70" t="s">
        <v>204</v>
      </c>
      <c r="D51" s="211">
        <f>SUM(D52:D56)</f>
        <v>0</v>
      </c>
      <c r="E51" s="211">
        <f>SUM(E52:E56)</f>
        <v>0</v>
      </c>
      <c r="F51" s="71">
        <f t="shared" si="0"/>
        <v>0</v>
      </c>
      <c r="G51" s="70"/>
    </row>
    <row r="52" spans="1:7" x14ac:dyDescent="0.25">
      <c r="A52" s="42" t="s">
        <v>205</v>
      </c>
      <c r="B52" s="80" t="s">
        <v>206</v>
      </c>
      <c r="C52" s="22"/>
      <c r="D52" s="213">
        <v>0</v>
      </c>
      <c r="E52" s="213">
        <v>0</v>
      </c>
      <c r="F52" s="64">
        <f t="shared" si="0"/>
        <v>0</v>
      </c>
      <c r="G52" s="22"/>
    </row>
    <row r="53" spans="1:7" x14ac:dyDescent="0.25">
      <c r="A53" s="42" t="s">
        <v>207</v>
      </c>
      <c r="B53" s="80" t="s">
        <v>208</v>
      </c>
      <c r="C53" s="22"/>
      <c r="D53" s="213">
        <v>0</v>
      </c>
      <c r="E53" s="213">
        <v>0</v>
      </c>
      <c r="F53" s="64">
        <f t="shared" si="0"/>
        <v>0</v>
      </c>
      <c r="G53" s="22"/>
    </row>
    <row r="54" spans="1:7" x14ac:dyDescent="0.25">
      <c r="A54" s="68" t="s">
        <v>209</v>
      </c>
      <c r="B54" s="80" t="s">
        <v>210</v>
      </c>
      <c r="C54" s="22"/>
      <c r="D54" s="213">
        <v>0</v>
      </c>
      <c r="E54" s="213">
        <v>0</v>
      </c>
      <c r="F54" s="64">
        <f t="shared" si="0"/>
        <v>0</v>
      </c>
      <c r="G54" s="22"/>
    </row>
    <row r="55" spans="1:7" x14ac:dyDescent="0.25">
      <c r="A55" s="42" t="s">
        <v>211</v>
      </c>
      <c r="B55" s="80" t="s">
        <v>212</v>
      </c>
      <c r="C55" s="22"/>
      <c r="D55" s="213">
        <v>0</v>
      </c>
      <c r="E55" s="213">
        <v>0</v>
      </c>
      <c r="F55" s="64">
        <f t="shared" si="0"/>
        <v>0</v>
      </c>
      <c r="G55" s="22"/>
    </row>
    <row r="56" spans="1:7" x14ac:dyDescent="0.25">
      <c r="A56" s="42" t="s">
        <v>213</v>
      </c>
      <c r="B56" s="80" t="s">
        <v>214</v>
      </c>
      <c r="C56" s="22"/>
      <c r="D56" s="213">
        <v>0</v>
      </c>
      <c r="E56" s="213">
        <v>0</v>
      </c>
      <c r="F56" s="64">
        <f t="shared" si="0"/>
        <v>0</v>
      </c>
      <c r="G56" s="22"/>
    </row>
    <row r="57" spans="1:7" s="65" customFormat="1" x14ac:dyDescent="0.25">
      <c r="A57" s="20" t="s">
        <v>215</v>
      </c>
      <c r="B57" s="77" t="s">
        <v>216</v>
      </c>
      <c r="C57" s="66" t="s">
        <v>217</v>
      </c>
      <c r="D57" s="211">
        <f>SUM(D58:D65)</f>
        <v>0</v>
      </c>
      <c r="E57" s="211">
        <f>SUM(E58:E65)</f>
        <v>0</v>
      </c>
      <c r="F57" s="71">
        <f t="shared" si="0"/>
        <v>0</v>
      </c>
      <c r="G57" s="66"/>
    </row>
    <row r="58" spans="1:7" x14ac:dyDescent="0.25">
      <c r="A58" s="42" t="s">
        <v>218</v>
      </c>
      <c r="B58" s="80" t="s">
        <v>219</v>
      </c>
      <c r="C58" s="22"/>
      <c r="D58" s="213">
        <v>0</v>
      </c>
      <c r="E58" s="213">
        <v>0</v>
      </c>
      <c r="F58" s="64">
        <f t="shared" si="0"/>
        <v>0</v>
      </c>
      <c r="G58" s="22"/>
    </row>
    <row r="59" spans="1:7" x14ac:dyDescent="0.25">
      <c r="A59" s="68" t="s">
        <v>220</v>
      </c>
      <c r="B59" s="80" t="s">
        <v>221</v>
      </c>
      <c r="C59" s="22"/>
      <c r="D59" s="213">
        <v>0</v>
      </c>
      <c r="E59" s="213">
        <v>0</v>
      </c>
      <c r="F59" s="64">
        <f t="shared" si="0"/>
        <v>0</v>
      </c>
      <c r="G59" s="22"/>
    </row>
    <row r="60" spans="1:7" x14ac:dyDescent="0.25">
      <c r="A60" s="81" t="s">
        <v>222</v>
      </c>
      <c r="B60" s="80" t="s">
        <v>223</v>
      </c>
      <c r="C60" s="22"/>
      <c r="D60" s="213">
        <v>0</v>
      </c>
      <c r="E60" s="213">
        <v>0</v>
      </c>
      <c r="F60" s="64">
        <f t="shared" si="0"/>
        <v>0</v>
      </c>
      <c r="G60" s="22"/>
    </row>
    <row r="61" spans="1:7" x14ac:dyDescent="0.25">
      <c r="A61" s="42" t="s">
        <v>224</v>
      </c>
      <c r="B61" s="80" t="s">
        <v>225</v>
      </c>
      <c r="C61" s="22"/>
      <c r="D61" s="213">
        <v>0</v>
      </c>
      <c r="E61" s="213">
        <v>0</v>
      </c>
      <c r="F61" s="64">
        <f t="shared" si="0"/>
        <v>0</v>
      </c>
      <c r="G61" s="22"/>
    </row>
    <row r="62" spans="1:7" x14ac:dyDescent="0.25">
      <c r="A62" s="42" t="s">
        <v>226</v>
      </c>
      <c r="B62" s="80" t="s">
        <v>227</v>
      </c>
      <c r="C62" s="22"/>
      <c r="D62" s="213">
        <v>0</v>
      </c>
      <c r="E62" s="213">
        <v>0</v>
      </c>
      <c r="F62" s="64">
        <f t="shared" si="0"/>
        <v>0</v>
      </c>
      <c r="G62" s="22"/>
    </row>
    <row r="63" spans="1:7" x14ac:dyDescent="0.25">
      <c r="A63" s="42" t="s">
        <v>228</v>
      </c>
      <c r="B63" s="80" t="s">
        <v>229</v>
      </c>
      <c r="C63" s="22"/>
      <c r="D63" s="213">
        <v>0</v>
      </c>
      <c r="E63" s="213">
        <v>0</v>
      </c>
      <c r="F63" s="64">
        <f t="shared" si="0"/>
        <v>0</v>
      </c>
      <c r="G63" s="22"/>
    </row>
    <row r="64" spans="1:7" x14ac:dyDescent="0.25">
      <c r="A64" s="42" t="s">
        <v>230</v>
      </c>
      <c r="B64" s="80" t="s">
        <v>231</v>
      </c>
      <c r="C64" s="22"/>
      <c r="D64" s="213">
        <v>0</v>
      </c>
      <c r="E64" s="213">
        <v>0</v>
      </c>
      <c r="F64" s="64">
        <f t="shared" si="0"/>
        <v>0</v>
      </c>
      <c r="G64" s="22"/>
    </row>
    <row r="65" spans="1:7" x14ac:dyDescent="0.25">
      <c r="A65" s="42" t="s">
        <v>232</v>
      </c>
      <c r="B65" s="80" t="s">
        <v>233</v>
      </c>
      <c r="C65" s="22"/>
      <c r="D65" s="213">
        <v>0</v>
      </c>
      <c r="E65" s="213">
        <v>0</v>
      </c>
      <c r="F65" s="64">
        <f t="shared" si="0"/>
        <v>0</v>
      </c>
      <c r="G65" s="22"/>
    </row>
    <row r="66" spans="1:7" s="65" customFormat="1" x14ac:dyDescent="0.25">
      <c r="A66" s="20" t="s">
        <v>234</v>
      </c>
      <c r="B66" s="77" t="s">
        <v>235</v>
      </c>
      <c r="C66" s="66" t="s">
        <v>236</v>
      </c>
      <c r="D66" s="211">
        <f>SUM(D67:D75)</f>
        <v>0</v>
      </c>
      <c r="E66" s="211">
        <f>SUM(E67:E75)</f>
        <v>0</v>
      </c>
      <c r="F66" s="71">
        <v>0</v>
      </c>
      <c r="G66" s="66"/>
    </row>
    <row r="67" spans="1:7" x14ac:dyDescent="0.25">
      <c r="A67" s="79" t="s">
        <v>237</v>
      </c>
      <c r="B67" s="80" t="s">
        <v>238</v>
      </c>
      <c r="C67" s="22"/>
      <c r="D67" s="213">
        <v>0</v>
      </c>
      <c r="E67" s="213">
        <v>0</v>
      </c>
      <c r="F67" s="64">
        <v>0</v>
      </c>
      <c r="G67" s="22"/>
    </row>
    <row r="68" spans="1:7" x14ac:dyDescent="0.25">
      <c r="A68" s="79" t="s">
        <v>239</v>
      </c>
      <c r="B68" s="80" t="s">
        <v>240</v>
      </c>
      <c r="C68" s="22"/>
      <c r="D68" s="213">
        <v>0</v>
      </c>
      <c r="E68" s="213">
        <v>0</v>
      </c>
      <c r="F68" s="64">
        <f t="shared" si="0"/>
        <v>0</v>
      </c>
      <c r="G68" s="22"/>
    </row>
    <row r="69" spans="1:7" x14ac:dyDescent="0.25">
      <c r="A69" s="79" t="s">
        <v>241</v>
      </c>
      <c r="B69" s="80" t="s">
        <v>242</v>
      </c>
      <c r="C69" s="22"/>
      <c r="D69" s="213">
        <v>0</v>
      </c>
      <c r="E69" s="213">
        <v>0</v>
      </c>
      <c r="F69" s="64">
        <f t="shared" si="0"/>
        <v>0</v>
      </c>
      <c r="G69" s="22"/>
    </row>
    <row r="70" spans="1:7" x14ac:dyDescent="0.25">
      <c r="A70" s="79" t="s">
        <v>243</v>
      </c>
      <c r="B70" s="80" t="s">
        <v>244</v>
      </c>
      <c r="C70" s="22"/>
      <c r="D70" s="213">
        <v>0</v>
      </c>
      <c r="E70" s="213">
        <v>0</v>
      </c>
      <c r="F70" s="64">
        <f t="shared" si="0"/>
        <v>0</v>
      </c>
      <c r="G70" s="22"/>
    </row>
    <row r="71" spans="1:7" x14ac:dyDescent="0.25">
      <c r="A71" s="79" t="s">
        <v>245</v>
      </c>
      <c r="B71" s="80" t="s">
        <v>246</v>
      </c>
      <c r="C71" s="22"/>
      <c r="D71" s="213">
        <v>0</v>
      </c>
      <c r="E71" s="213">
        <v>0</v>
      </c>
      <c r="F71" s="64">
        <f t="shared" si="0"/>
        <v>0</v>
      </c>
      <c r="G71" s="22"/>
    </row>
    <row r="72" spans="1:7" x14ac:dyDescent="0.25">
      <c r="A72" s="79" t="s">
        <v>247</v>
      </c>
      <c r="B72" s="80" t="s">
        <v>248</v>
      </c>
      <c r="C72" s="22"/>
      <c r="D72" s="213">
        <v>0</v>
      </c>
      <c r="E72" s="213">
        <v>0</v>
      </c>
      <c r="F72" s="64">
        <f t="shared" si="0"/>
        <v>0</v>
      </c>
      <c r="G72" s="22"/>
    </row>
    <row r="73" spans="1:7" x14ac:dyDescent="0.25">
      <c r="A73" s="79" t="s">
        <v>249</v>
      </c>
      <c r="B73" s="80" t="s">
        <v>250</v>
      </c>
      <c r="C73" s="22"/>
      <c r="D73" s="213">
        <v>0</v>
      </c>
      <c r="E73" s="213">
        <v>0</v>
      </c>
      <c r="F73" s="64">
        <f t="shared" si="0"/>
        <v>0</v>
      </c>
      <c r="G73" s="22"/>
    </row>
    <row r="74" spans="1:7" x14ac:dyDescent="0.25">
      <c r="A74" s="42" t="s">
        <v>251</v>
      </c>
      <c r="B74" s="80" t="s">
        <v>252</v>
      </c>
      <c r="C74" s="22"/>
      <c r="D74" s="213">
        <v>0</v>
      </c>
      <c r="E74" s="213">
        <v>0</v>
      </c>
      <c r="F74" s="64">
        <f t="shared" si="0"/>
        <v>0</v>
      </c>
      <c r="G74" s="22"/>
    </row>
    <row r="75" spans="1:7" x14ac:dyDescent="0.25">
      <c r="A75" s="79" t="s">
        <v>253</v>
      </c>
      <c r="B75" s="80" t="s">
        <v>254</v>
      </c>
      <c r="C75" s="22"/>
      <c r="D75" s="213">
        <v>0</v>
      </c>
      <c r="E75" s="213">
        <v>0</v>
      </c>
      <c r="F75" s="64">
        <v>0</v>
      </c>
      <c r="G75" s="22"/>
    </row>
    <row r="76" spans="1:7" s="65" customFormat="1" x14ac:dyDescent="0.25">
      <c r="A76" s="20" t="s">
        <v>255</v>
      </c>
      <c r="B76" s="77" t="s">
        <v>256</v>
      </c>
      <c r="C76" s="66" t="s">
        <v>257</v>
      </c>
      <c r="D76" s="211">
        <f>SUM(D77:D82)</f>
        <v>0</v>
      </c>
      <c r="E76" s="211">
        <f>SUM(E77:E82)</f>
        <v>0</v>
      </c>
      <c r="F76" s="71">
        <f t="shared" ref="F76:F91" si="1">+D76-E76</f>
        <v>0</v>
      </c>
      <c r="G76" s="66"/>
    </row>
    <row r="77" spans="1:7" x14ac:dyDescent="0.25">
      <c r="A77" s="79" t="s">
        <v>258</v>
      </c>
      <c r="B77" s="80" t="s">
        <v>259</v>
      </c>
      <c r="C77" s="22"/>
      <c r="D77" s="213">
        <v>0</v>
      </c>
      <c r="E77" s="213">
        <v>0</v>
      </c>
      <c r="F77" s="64">
        <f t="shared" si="1"/>
        <v>0</v>
      </c>
      <c r="G77" s="22"/>
    </row>
    <row r="78" spans="1:7" x14ac:dyDescent="0.25">
      <c r="A78" s="79" t="s">
        <v>260</v>
      </c>
      <c r="B78" s="80" t="s">
        <v>261</v>
      </c>
      <c r="C78" s="22"/>
      <c r="D78" s="213">
        <v>0</v>
      </c>
      <c r="E78" s="213">
        <v>0</v>
      </c>
      <c r="F78" s="64">
        <f t="shared" si="1"/>
        <v>0</v>
      </c>
      <c r="G78" s="22"/>
    </row>
    <row r="79" spans="1:7" ht="22.5" x14ac:dyDescent="0.25">
      <c r="A79" s="79" t="s">
        <v>262</v>
      </c>
      <c r="B79" s="80" t="s">
        <v>263</v>
      </c>
      <c r="C79" s="22"/>
      <c r="D79" s="213">
        <v>0</v>
      </c>
      <c r="E79" s="213">
        <v>0</v>
      </c>
      <c r="F79" s="64">
        <f t="shared" si="1"/>
        <v>0</v>
      </c>
      <c r="G79" s="22"/>
    </row>
    <row r="80" spans="1:7" x14ac:dyDescent="0.25">
      <c r="A80" s="79" t="s">
        <v>264</v>
      </c>
      <c r="B80" s="80" t="s">
        <v>265</v>
      </c>
      <c r="C80" s="22"/>
      <c r="D80" s="213">
        <v>0</v>
      </c>
      <c r="E80" s="213">
        <v>0</v>
      </c>
      <c r="F80" s="64">
        <f t="shared" si="1"/>
        <v>0</v>
      </c>
      <c r="G80" s="22"/>
    </row>
    <row r="81" spans="1:7" x14ac:dyDescent="0.25">
      <c r="A81" s="42" t="s">
        <v>266</v>
      </c>
      <c r="B81" s="80" t="s">
        <v>267</v>
      </c>
      <c r="C81" s="22"/>
      <c r="D81" s="213">
        <v>0</v>
      </c>
      <c r="E81" s="213">
        <v>0</v>
      </c>
      <c r="F81" s="64">
        <f t="shared" si="1"/>
        <v>0</v>
      </c>
      <c r="G81" s="22"/>
    </row>
    <row r="82" spans="1:7" ht="17.25" customHeight="1" x14ac:dyDescent="0.25">
      <c r="A82" s="79" t="s">
        <v>268</v>
      </c>
      <c r="B82" s="80" t="s">
        <v>269</v>
      </c>
      <c r="C82" s="22"/>
      <c r="D82" s="213">
        <v>0</v>
      </c>
      <c r="E82" s="213">
        <v>0</v>
      </c>
      <c r="F82" s="64">
        <f t="shared" si="1"/>
        <v>0</v>
      </c>
      <c r="G82" s="22"/>
    </row>
    <row r="83" spans="1:7" s="65" customFormat="1" x14ac:dyDescent="0.25">
      <c r="A83" s="20" t="s">
        <v>270</v>
      </c>
      <c r="B83" s="77" t="s">
        <v>271</v>
      </c>
      <c r="C83" s="66" t="s">
        <v>272</v>
      </c>
      <c r="D83" s="211">
        <f>SUM(D84:D87)</f>
        <v>0</v>
      </c>
      <c r="E83" s="211">
        <f>SUM(E84:E87)</f>
        <v>0</v>
      </c>
      <c r="F83" s="71">
        <f t="shared" si="1"/>
        <v>0</v>
      </c>
      <c r="G83" s="66"/>
    </row>
    <row r="84" spans="1:7" x14ac:dyDescent="0.25">
      <c r="A84" s="42" t="s">
        <v>273</v>
      </c>
      <c r="B84" s="80" t="s">
        <v>274</v>
      </c>
      <c r="C84" s="22"/>
      <c r="D84" s="213">
        <v>0</v>
      </c>
      <c r="E84" s="213">
        <v>0</v>
      </c>
      <c r="F84" s="64">
        <f t="shared" si="1"/>
        <v>0</v>
      </c>
      <c r="G84" s="22"/>
    </row>
    <row r="85" spans="1:7" x14ac:dyDescent="0.25">
      <c r="A85" s="42" t="s">
        <v>275</v>
      </c>
      <c r="B85" s="80" t="s">
        <v>276</v>
      </c>
      <c r="C85" s="22"/>
      <c r="D85" s="213">
        <v>0</v>
      </c>
      <c r="E85" s="213">
        <v>0</v>
      </c>
      <c r="F85" s="64">
        <f t="shared" si="1"/>
        <v>0</v>
      </c>
      <c r="G85" s="22"/>
    </row>
    <row r="86" spans="1:7" x14ac:dyDescent="0.25">
      <c r="A86" s="42" t="s">
        <v>277</v>
      </c>
      <c r="B86" s="80" t="s">
        <v>278</v>
      </c>
      <c r="C86" s="22"/>
      <c r="D86" s="213">
        <v>0</v>
      </c>
      <c r="E86" s="213">
        <v>0</v>
      </c>
      <c r="F86" s="64">
        <f t="shared" si="1"/>
        <v>0</v>
      </c>
      <c r="G86" s="22"/>
    </row>
    <row r="87" spans="1:7" x14ac:dyDescent="0.25">
      <c r="A87" s="42" t="s">
        <v>279</v>
      </c>
      <c r="B87" s="80" t="s">
        <v>280</v>
      </c>
      <c r="C87" s="22"/>
      <c r="D87" s="213">
        <v>0</v>
      </c>
      <c r="E87" s="213">
        <v>0</v>
      </c>
      <c r="F87" s="64">
        <f t="shared" si="1"/>
        <v>0</v>
      </c>
      <c r="G87" s="22"/>
    </row>
    <row r="88" spans="1:7" s="65" customFormat="1" x14ac:dyDescent="0.25">
      <c r="A88" s="20" t="s">
        <v>281</v>
      </c>
      <c r="B88" s="77" t="s">
        <v>282</v>
      </c>
      <c r="C88" s="66" t="s">
        <v>283</v>
      </c>
      <c r="D88" s="211">
        <f>SUM(D89:D91)</f>
        <v>0</v>
      </c>
      <c r="E88" s="211">
        <f>SUM(E89:E91)</f>
        <v>0</v>
      </c>
      <c r="F88" s="71">
        <f t="shared" si="1"/>
        <v>0</v>
      </c>
      <c r="G88" s="66"/>
    </row>
    <row r="89" spans="1:7" x14ac:dyDescent="0.25">
      <c r="A89" s="42" t="s">
        <v>284</v>
      </c>
      <c r="B89" s="80" t="s">
        <v>285</v>
      </c>
      <c r="C89" s="22"/>
      <c r="D89" s="213">
        <v>0</v>
      </c>
      <c r="E89" s="213">
        <v>0</v>
      </c>
      <c r="F89" s="64">
        <f t="shared" si="1"/>
        <v>0</v>
      </c>
      <c r="G89" s="22"/>
    </row>
    <row r="90" spans="1:7" x14ac:dyDescent="0.25">
      <c r="A90" s="42" t="s">
        <v>286</v>
      </c>
      <c r="B90" s="80" t="s">
        <v>287</v>
      </c>
      <c r="C90" s="22"/>
      <c r="D90" s="213">
        <v>0</v>
      </c>
      <c r="E90" s="213">
        <v>0</v>
      </c>
      <c r="F90" s="64">
        <f t="shared" si="1"/>
        <v>0</v>
      </c>
      <c r="G90" s="22"/>
    </row>
    <row r="91" spans="1:7" x14ac:dyDescent="0.25">
      <c r="A91" s="42" t="s">
        <v>288</v>
      </c>
      <c r="B91" s="80" t="s">
        <v>289</v>
      </c>
      <c r="C91" s="22"/>
      <c r="D91" s="213">
        <v>0</v>
      </c>
      <c r="E91" s="213">
        <v>0</v>
      </c>
      <c r="F91" s="64">
        <f t="shared" si="1"/>
        <v>0</v>
      </c>
      <c r="G91" s="22"/>
    </row>
    <row r="92" spans="1:7" s="65" customFormat="1" x14ac:dyDescent="0.25">
      <c r="A92" s="20"/>
      <c r="B92" s="77" t="s">
        <v>290</v>
      </c>
      <c r="C92" s="66"/>
      <c r="D92" s="211">
        <f>+D50</f>
        <v>0</v>
      </c>
      <c r="E92" s="211">
        <f>+E50</f>
        <v>0</v>
      </c>
      <c r="F92" s="71">
        <v>0</v>
      </c>
      <c r="G92" s="66"/>
    </row>
    <row r="93" spans="1:7" s="65" customFormat="1" ht="18" x14ac:dyDescent="0.25">
      <c r="A93" s="83"/>
      <c r="B93" s="84" t="s">
        <v>291</v>
      </c>
      <c r="C93" s="66"/>
      <c r="D93" s="211">
        <f>+D92+D48</f>
        <v>1096496824.9000001</v>
      </c>
      <c r="E93" s="211">
        <f>+E48+E92</f>
        <v>0</v>
      </c>
      <c r="F93" s="71" t="e">
        <f>+(D93-E93)/E93</f>
        <v>#DIV/0!</v>
      </c>
      <c r="G93" s="66"/>
    </row>
    <row r="94" spans="1:7" x14ac:dyDescent="0.25">
      <c r="A94" s="42"/>
      <c r="B94" s="85"/>
      <c r="C94" s="22"/>
      <c r="D94" s="213" t="s">
        <v>292</v>
      </c>
      <c r="E94" s="213" t="s">
        <v>292</v>
      </c>
      <c r="F94" s="64" t="s">
        <v>292</v>
      </c>
      <c r="G94" s="22"/>
    </row>
    <row r="95" spans="1:7" x14ac:dyDescent="0.25">
      <c r="A95" s="42"/>
      <c r="B95" s="85"/>
      <c r="C95" s="22"/>
      <c r="D95" s="213" t="s">
        <v>292</v>
      </c>
      <c r="E95" s="213" t="s">
        <v>292</v>
      </c>
      <c r="F95" s="64" t="s">
        <v>292</v>
      </c>
      <c r="G95" s="22"/>
    </row>
    <row r="96" spans="1:7" x14ac:dyDescent="0.25">
      <c r="A96" s="42"/>
      <c r="B96" s="85"/>
      <c r="C96" s="22"/>
      <c r="D96" s="213" t="s">
        <v>292</v>
      </c>
      <c r="E96" s="213" t="s">
        <v>292</v>
      </c>
      <c r="F96" s="64" t="s">
        <v>292</v>
      </c>
      <c r="G96" s="22"/>
    </row>
    <row r="97" spans="1:7" x14ac:dyDescent="0.25">
      <c r="A97" s="42"/>
      <c r="B97" s="80"/>
      <c r="C97" s="22"/>
      <c r="D97" s="213" t="s">
        <v>292</v>
      </c>
      <c r="E97" s="213" t="s">
        <v>292</v>
      </c>
      <c r="F97" s="64" t="s">
        <v>292</v>
      </c>
      <c r="G97" s="22"/>
    </row>
    <row r="98" spans="1:7" s="65" customFormat="1" x14ac:dyDescent="0.25">
      <c r="A98" s="55" t="s">
        <v>41</v>
      </c>
      <c r="B98" s="86" t="s">
        <v>42</v>
      </c>
      <c r="C98" s="66"/>
      <c r="D98" s="211">
        <f>+D99+D135</f>
        <v>525060.42000000004</v>
      </c>
      <c r="E98" s="211">
        <f>+E99+E135</f>
        <v>0</v>
      </c>
      <c r="F98" s="71" t="e">
        <f>+(D98-E98)/E98</f>
        <v>#DIV/0!</v>
      </c>
      <c r="G98" s="66"/>
    </row>
    <row r="99" spans="1:7" s="65" customFormat="1" x14ac:dyDescent="0.25">
      <c r="A99" s="20" t="s">
        <v>43</v>
      </c>
      <c r="B99" s="77" t="s">
        <v>44</v>
      </c>
      <c r="C99" s="66"/>
      <c r="D99" s="211">
        <f>+D100+D115+D121+D126+D129</f>
        <v>525060.42000000004</v>
      </c>
      <c r="E99" s="211">
        <f>+E100+E115+E121+E126+E129</f>
        <v>0</v>
      </c>
      <c r="F99" s="71" t="e">
        <f>+(D99-E99)/E99</f>
        <v>#DIV/0!</v>
      </c>
      <c r="G99" s="66"/>
    </row>
    <row r="100" spans="1:7" s="65" customFormat="1" x14ac:dyDescent="0.25">
      <c r="A100" s="20" t="s">
        <v>293</v>
      </c>
      <c r="B100" s="77" t="s">
        <v>294</v>
      </c>
      <c r="C100" s="70" t="s">
        <v>295</v>
      </c>
      <c r="D100" s="211">
        <f>SUM(D101:D114)</f>
        <v>0</v>
      </c>
      <c r="E100" s="211">
        <f>SUM(E101:E114)</f>
        <v>0</v>
      </c>
      <c r="F100" s="64">
        <v>0</v>
      </c>
      <c r="G100" s="70"/>
    </row>
    <row r="101" spans="1:7" ht="14.25" customHeight="1" x14ac:dyDescent="0.25">
      <c r="A101" s="42" t="s">
        <v>296</v>
      </c>
      <c r="B101" s="80" t="s">
        <v>297</v>
      </c>
      <c r="C101" s="22"/>
      <c r="D101" s="213">
        <v>0</v>
      </c>
      <c r="E101" s="213">
        <v>0</v>
      </c>
      <c r="F101" s="64">
        <v>0</v>
      </c>
      <c r="G101" s="22"/>
    </row>
    <row r="102" spans="1:7" x14ac:dyDescent="0.25">
      <c r="A102" s="42" t="s">
        <v>298</v>
      </c>
      <c r="B102" s="80" t="s">
        <v>299</v>
      </c>
      <c r="C102" s="22"/>
      <c r="D102" s="213">
        <v>0</v>
      </c>
      <c r="E102" s="213">
        <v>0</v>
      </c>
      <c r="F102" s="64">
        <v>0</v>
      </c>
      <c r="G102" s="22"/>
    </row>
    <row r="103" spans="1:7" x14ac:dyDescent="0.25">
      <c r="A103" s="42" t="s">
        <v>300</v>
      </c>
      <c r="B103" s="80" t="s">
        <v>301</v>
      </c>
      <c r="C103" s="22"/>
      <c r="D103" s="213">
        <v>0</v>
      </c>
      <c r="E103" s="213">
        <v>0</v>
      </c>
      <c r="F103" s="64">
        <v>0</v>
      </c>
      <c r="G103" s="22"/>
    </row>
    <row r="104" spans="1:7" x14ac:dyDescent="0.25">
      <c r="A104" s="42" t="s">
        <v>302</v>
      </c>
      <c r="B104" s="80" t="s">
        <v>303</v>
      </c>
      <c r="C104" s="22"/>
      <c r="D104" s="213">
        <v>0</v>
      </c>
      <c r="E104" s="213">
        <v>0</v>
      </c>
      <c r="F104" s="64">
        <v>0</v>
      </c>
      <c r="G104" s="22"/>
    </row>
    <row r="105" spans="1:7" x14ac:dyDescent="0.25">
      <c r="A105" s="42" t="s">
        <v>304</v>
      </c>
      <c r="B105" s="80" t="s">
        <v>305</v>
      </c>
      <c r="C105" s="22"/>
      <c r="D105" s="213">
        <v>0</v>
      </c>
      <c r="E105" s="213">
        <v>0</v>
      </c>
      <c r="F105" s="64">
        <f t="shared" ref="F105:F161" si="2">+D105-E105</f>
        <v>0</v>
      </c>
      <c r="G105" s="22"/>
    </row>
    <row r="106" spans="1:7" x14ac:dyDescent="0.25">
      <c r="A106" s="42" t="s">
        <v>306</v>
      </c>
      <c r="B106" s="80" t="s">
        <v>307</v>
      </c>
      <c r="C106" s="22"/>
      <c r="D106" s="213">
        <v>0</v>
      </c>
      <c r="E106" s="213">
        <v>0</v>
      </c>
      <c r="F106" s="64">
        <f t="shared" si="2"/>
        <v>0</v>
      </c>
      <c r="G106" s="22"/>
    </row>
    <row r="107" spans="1:7" x14ac:dyDescent="0.25">
      <c r="A107" s="42" t="s">
        <v>308</v>
      </c>
      <c r="B107" s="80" t="s">
        <v>309</v>
      </c>
      <c r="C107" s="22"/>
      <c r="D107" s="213">
        <v>0</v>
      </c>
      <c r="E107" s="213">
        <v>0</v>
      </c>
      <c r="F107" s="64">
        <f t="shared" si="2"/>
        <v>0</v>
      </c>
      <c r="G107" s="22"/>
    </row>
    <row r="108" spans="1:7" x14ac:dyDescent="0.25">
      <c r="A108" s="42" t="s">
        <v>310</v>
      </c>
      <c r="B108" s="80" t="s">
        <v>311</v>
      </c>
      <c r="C108" s="22"/>
      <c r="D108" s="213">
        <v>0</v>
      </c>
      <c r="E108" s="213">
        <v>0</v>
      </c>
      <c r="F108" s="64">
        <f t="shared" si="2"/>
        <v>0</v>
      </c>
      <c r="G108" s="22"/>
    </row>
    <row r="109" spans="1:7" x14ac:dyDescent="0.25">
      <c r="A109" s="42" t="s">
        <v>312</v>
      </c>
      <c r="B109" s="80" t="s">
        <v>313</v>
      </c>
      <c r="C109" s="22"/>
      <c r="D109" s="213">
        <v>0</v>
      </c>
      <c r="E109" s="213">
        <v>0</v>
      </c>
      <c r="F109" s="64">
        <f t="shared" si="2"/>
        <v>0</v>
      </c>
      <c r="G109" s="22"/>
    </row>
    <row r="110" spans="1:7" x14ac:dyDescent="0.25">
      <c r="A110" s="42" t="s">
        <v>314</v>
      </c>
      <c r="B110" s="87" t="s">
        <v>315</v>
      </c>
      <c r="C110" s="22"/>
      <c r="D110" s="213">
        <v>0</v>
      </c>
      <c r="E110" s="213">
        <v>0</v>
      </c>
      <c r="F110" s="64">
        <f t="shared" si="2"/>
        <v>0</v>
      </c>
      <c r="G110" s="22"/>
    </row>
    <row r="111" spans="1:7" x14ac:dyDescent="0.25">
      <c r="A111" s="42" t="s">
        <v>316</v>
      </c>
      <c r="B111" s="80" t="s">
        <v>317</v>
      </c>
      <c r="C111" s="22"/>
      <c r="D111" s="213">
        <v>0</v>
      </c>
      <c r="E111" s="213">
        <v>0</v>
      </c>
      <c r="F111" s="64">
        <f t="shared" si="2"/>
        <v>0</v>
      </c>
      <c r="G111" s="22"/>
    </row>
    <row r="112" spans="1:7" x14ac:dyDescent="0.25">
      <c r="A112" s="42" t="s">
        <v>318</v>
      </c>
      <c r="B112" s="87" t="s">
        <v>319</v>
      </c>
      <c r="C112" s="22"/>
      <c r="D112" s="213">
        <v>0</v>
      </c>
      <c r="E112" s="213">
        <v>0</v>
      </c>
      <c r="F112" s="64">
        <f t="shared" si="2"/>
        <v>0</v>
      </c>
      <c r="G112" s="22"/>
    </row>
    <row r="113" spans="1:7" x14ac:dyDescent="0.25">
      <c r="A113" s="88" t="s">
        <v>320</v>
      </c>
      <c r="B113" s="80" t="s">
        <v>321</v>
      </c>
      <c r="C113" s="22"/>
      <c r="D113" s="213">
        <v>0</v>
      </c>
      <c r="E113" s="213">
        <v>0</v>
      </c>
      <c r="F113" s="64">
        <f t="shared" si="2"/>
        <v>0</v>
      </c>
      <c r="G113" s="22"/>
    </row>
    <row r="114" spans="1:7" x14ac:dyDescent="0.25">
      <c r="A114" s="42" t="s">
        <v>322</v>
      </c>
      <c r="B114" s="80" t="s">
        <v>323</v>
      </c>
      <c r="C114" s="22"/>
      <c r="D114" s="213">
        <v>0</v>
      </c>
      <c r="E114" s="213">
        <v>0</v>
      </c>
      <c r="F114" s="64">
        <f t="shared" si="2"/>
        <v>0</v>
      </c>
      <c r="G114" s="22"/>
    </row>
    <row r="115" spans="1:7" s="65" customFormat="1" x14ac:dyDescent="0.25">
      <c r="A115" s="20" t="s">
        <v>324</v>
      </c>
      <c r="B115" s="77" t="s">
        <v>325</v>
      </c>
      <c r="C115" s="70" t="s">
        <v>326</v>
      </c>
      <c r="D115" s="211">
        <f>SUM(D116:D120)</f>
        <v>0</v>
      </c>
      <c r="E115" s="211">
        <f>SUM(E116:E120)</f>
        <v>0</v>
      </c>
      <c r="F115" s="71">
        <f t="shared" si="2"/>
        <v>0</v>
      </c>
      <c r="G115" s="70"/>
    </row>
    <row r="116" spans="1:7" x14ac:dyDescent="0.25">
      <c r="A116" s="42" t="s">
        <v>327</v>
      </c>
      <c r="B116" s="80" t="s">
        <v>328</v>
      </c>
      <c r="C116" s="22"/>
      <c r="D116" s="213">
        <v>0</v>
      </c>
      <c r="E116" s="213">
        <v>0</v>
      </c>
      <c r="F116" s="64">
        <f t="shared" si="2"/>
        <v>0</v>
      </c>
      <c r="G116" s="22"/>
    </row>
    <row r="117" spans="1:7" x14ac:dyDescent="0.25">
      <c r="A117" s="42" t="s">
        <v>329</v>
      </c>
      <c r="B117" s="80" t="s">
        <v>330</v>
      </c>
      <c r="C117" s="22"/>
      <c r="D117" s="213">
        <v>0</v>
      </c>
      <c r="E117" s="213">
        <v>0</v>
      </c>
      <c r="F117" s="64">
        <f t="shared" si="2"/>
        <v>0</v>
      </c>
      <c r="G117" s="22"/>
    </row>
    <row r="118" spans="1:7" x14ac:dyDescent="0.25">
      <c r="A118" s="42" t="s">
        <v>331</v>
      </c>
      <c r="B118" s="80" t="s">
        <v>332</v>
      </c>
      <c r="C118" s="22"/>
      <c r="D118" s="213">
        <v>0</v>
      </c>
      <c r="E118" s="213">
        <v>0</v>
      </c>
      <c r="F118" s="64">
        <f t="shared" si="2"/>
        <v>0</v>
      </c>
      <c r="G118" s="22"/>
    </row>
    <row r="119" spans="1:7" x14ac:dyDescent="0.25">
      <c r="A119" s="42" t="s">
        <v>333</v>
      </c>
      <c r="B119" s="80" t="s">
        <v>334</v>
      </c>
      <c r="C119" s="22"/>
      <c r="D119" s="213">
        <v>0</v>
      </c>
      <c r="E119" s="213">
        <v>0</v>
      </c>
      <c r="F119" s="64">
        <f t="shared" si="2"/>
        <v>0</v>
      </c>
      <c r="G119" s="22"/>
    </row>
    <row r="120" spans="1:7" x14ac:dyDescent="0.25">
      <c r="A120" s="42" t="s">
        <v>335</v>
      </c>
      <c r="B120" s="80" t="s">
        <v>336</v>
      </c>
      <c r="C120" s="22"/>
      <c r="D120" s="213">
        <v>0</v>
      </c>
      <c r="E120" s="213">
        <v>0</v>
      </c>
      <c r="F120" s="64">
        <f t="shared" si="2"/>
        <v>0</v>
      </c>
      <c r="G120" s="22"/>
    </row>
    <row r="121" spans="1:7" s="65" customFormat="1" x14ac:dyDescent="0.25">
      <c r="A121" s="20" t="s">
        <v>45</v>
      </c>
      <c r="B121" s="77" t="s">
        <v>46</v>
      </c>
      <c r="C121" s="70" t="s">
        <v>337</v>
      </c>
      <c r="D121" s="211">
        <f>SUM(D122:D125)</f>
        <v>525060.42000000004</v>
      </c>
      <c r="E121" s="211">
        <f>SUM(E122:E125)</f>
        <v>0</v>
      </c>
      <c r="F121" s="71">
        <v>0</v>
      </c>
      <c r="G121" s="70"/>
    </row>
    <row r="122" spans="1:7" x14ac:dyDescent="0.25">
      <c r="A122" s="42" t="s">
        <v>338</v>
      </c>
      <c r="B122" s="80" t="s">
        <v>339</v>
      </c>
      <c r="C122" s="22"/>
      <c r="D122" s="213">
        <v>0</v>
      </c>
      <c r="E122" s="213">
        <v>0</v>
      </c>
      <c r="F122" s="64">
        <f t="shared" si="2"/>
        <v>0</v>
      </c>
      <c r="G122" s="22"/>
    </row>
    <row r="123" spans="1:7" x14ac:dyDescent="0.25">
      <c r="A123" s="42" t="s">
        <v>47</v>
      </c>
      <c r="B123" s="80" t="s">
        <v>48</v>
      </c>
      <c r="C123" s="22"/>
      <c r="D123" s="213">
        <f>+'Balanza de Comprobación'!G28</f>
        <v>60060.42</v>
      </c>
      <c r="E123" s="213">
        <v>0</v>
      </c>
      <c r="F123" s="64">
        <v>0</v>
      </c>
      <c r="G123" s="22"/>
    </row>
    <row r="124" spans="1:7" x14ac:dyDescent="0.25">
      <c r="A124" s="42" t="s">
        <v>55</v>
      </c>
      <c r="B124" s="80" t="s">
        <v>56</v>
      </c>
      <c r="C124" s="22"/>
      <c r="D124" s="213">
        <f>+'Balanza de Comprobación'!G34</f>
        <v>465000</v>
      </c>
      <c r="E124" s="213">
        <v>0</v>
      </c>
      <c r="F124" s="64">
        <v>0</v>
      </c>
      <c r="G124" s="22"/>
    </row>
    <row r="125" spans="1:7" x14ac:dyDescent="0.25">
      <c r="A125" s="42" t="s">
        <v>340</v>
      </c>
      <c r="B125" s="80" t="s">
        <v>341</v>
      </c>
      <c r="C125" s="22"/>
      <c r="D125" s="213">
        <v>0</v>
      </c>
      <c r="E125" s="213">
        <v>0</v>
      </c>
      <c r="F125" s="64">
        <v>0</v>
      </c>
      <c r="G125" s="22"/>
    </row>
    <row r="126" spans="1:7" s="65" customFormat="1" x14ac:dyDescent="0.25">
      <c r="A126" s="20" t="s">
        <v>342</v>
      </c>
      <c r="B126" s="77" t="s">
        <v>343</v>
      </c>
      <c r="C126" s="70" t="s">
        <v>344</v>
      </c>
      <c r="D126" s="211">
        <f>SUM(D127:D128)</f>
        <v>0</v>
      </c>
      <c r="E126" s="211">
        <f>SUM(E127:E128)</f>
        <v>0</v>
      </c>
      <c r="F126" s="71">
        <f t="shared" si="2"/>
        <v>0</v>
      </c>
      <c r="G126" s="70"/>
    </row>
    <row r="127" spans="1:7" x14ac:dyDescent="0.25">
      <c r="A127" s="42" t="s">
        <v>345</v>
      </c>
      <c r="B127" s="80" t="s">
        <v>346</v>
      </c>
      <c r="C127" s="22"/>
      <c r="D127" s="213">
        <v>0</v>
      </c>
      <c r="E127" s="213">
        <v>0</v>
      </c>
      <c r="F127" s="64">
        <f t="shared" si="2"/>
        <v>0</v>
      </c>
      <c r="G127" s="22"/>
    </row>
    <row r="128" spans="1:7" x14ac:dyDescent="0.25">
      <c r="A128" s="42" t="s">
        <v>347</v>
      </c>
      <c r="B128" s="80" t="s">
        <v>348</v>
      </c>
      <c r="C128" s="22"/>
      <c r="D128" s="213">
        <v>0</v>
      </c>
      <c r="E128" s="213">
        <v>0</v>
      </c>
      <c r="F128" s="64">
        <f t="shared" si="2"/>
        <v>0</v>
      </c>
      <c r="G128" s="22"/>
    </row>
    <row r="129" spans="1:7" s="65" customFormat="1" x14ac:dyDescent="0.25">
      <c r="A129" s="20" t="s">
        <v>61</v>
      </c>
      <c r="B129" s="77" t="s">
        <v>62</v>
      </c>
      <c r="C129" s="70" t="s">
        <v>349</v>
      </c>
      <c r="D129" s="211">
        <f>SUM(D130:D132)</f>
        <v>0</v>
      </c>
      <c r="E129" s="211">
        <f>SUM(E130:E132)</f>
        <v>0</v>
      </c>
      <c r="F129" s="71">
        <f t="shared" si="2"/>
        <v>0</v>
      </c>
      <c r="G129" s="70"/>
    </row>
    <row r="130" spans="1:7" x14ac:dyDescent="0.25">
      <c r="A130" s="42" t="s">
        <v>63</v>
      </c>
      <c r="B130" s="80" t="s">
        <v>64</v>
      </c>
      <c r="C130" s="22"/>
      <c r="D130" s="213">
        <v>0</v>
      </c>
      <c r="E130" s="213">
        <v>0</v>
      </c>
      <c r="F130" s="64">
        <f t="shared" si="2"/>
        <v>0</v>
      </c>
      <c r="G130" s="22"/>
    </row>
    <row r="131" spans="1:7" x14ac:dyDescent="0.25">
      <c r="A131" s="68" t="s">
        <v>350</v>
      </c>
      <c r="B131" s="80" t="s">
        <v>351</v>
      </c>
      <c r="C131" s="22"/>
      <c r="D131" s="213">
        <v>0</v>
      </c>
      <c r="E131" s="213">
        <v>0</v>
      </c>
      <c r="F131" s="64">
        <f t="shared" si="2"/>
        <v>0</v>
      </c>
      <c r="G131" s="22"/>
    </row>
    <row r="132" spans="1:7" x14ac:dyDescent="0.25">
      <c r="A132" s="42" t="s">
        <v>352</v>
      </c>
      <c r="B132" s="80" t="s">
        <v>353</v>
      </c>
      <c r="C132" s="22"/>
      <c r="D132" s="213">
        <v>0</v>
      </c>
      <c r="E132" s="213">
        <v>0</v>
      </c>
      <c r="F132" s="64">
        <f t="shared" si="2"/>
        <v>0</v>
      </c>
      <c r="G132" s="22"/>
    </row>
    <row r="133" spans="1:7" s="65" customFormat="1" ht="15.75" x14ac:dyDescent="0.25">
      <c r="A133" s="83"/>
      <c r="B133" s="82" t="s">
        <v>354</v>
      </c>
      <c r="C133" s="66"/>
      <c r="D133" s="211">
        <f>+D99</f>
        <v>525060.42000000004</v>
      </c>
      <c r="E133" s="211">
        <f>+E99</f>
        <v>0</v>
      </c>
      <c r="F133" s="71" t="e">
        <f>+(D133-E133)/E133</f>
        <v>#DIV/0!</v>
      </c>
      <c r="G133" s="66"/>
    </row>
    <row r="134" spans="1:7" x14ac:dyDescent="0.25">
      <c r="A134" s="42"/>
      <c r="B134" s="80"/>
      <c r="C134" s="22"/>
      <c r="D134" s="213"/>
      <c r="E134" s="213"/>
      <c r="F134" s="64"/>
      <c r="G134" s="22"/>
    </row>
    <row r="135" spans="1:7" s="65" customFormat="1" x14ac:dyDescent="0.25">
      <c r="A135" s="20" t="s">
        <v>355</v>
      </c>
      <c r="B135" s="77" t="s">
        <v>356</v>
      </c>
      <c r="C135" s="70"/>
      <c r="D135" s="211">
        <f>+D136+D148+D152+D155+D158</f>
        <v>0</v>
      </c>
      <c r="E135" s="211">
        <f>+E136+E148+E152+E155+E158</f>
        <v>0</v>
      </c>
      <c r="F135" s="71">
        <f t="shared" si="2"/>
        <v>0</v>
      </c>
      <c r="G135" s="70"/>
    </row>
    <row r="136" spans="1:7" s="65" customFormat="1" x14ac:dyDescent="0.25">
      <c r="A136" s="20" t="s">
        <v>357</v>
      </c>
      <c r="B136" s="77" t="s">
        <v>358</v>
      </c>
      <c r="C136" s="70" t="s">
        <v>359</v>
      </c>
      <c r="D136" s="211">
        <f>SUM(D137:D147)</f>
        <v>0</v>
      </c>
      <c r="E136" s="211">
        <f>SUM(E137:E147)</f>
        <v>0</v>
      </c>
      <c r="F136" s="71">
        <f t="shared" si="2"/>
        <v>0</v>
      </c>
      <c r="G136" s="70"/>
    </row>
    <row r="137" spans="1:7" x14ac:dyDescent="0.25">
      <c r="A137" s="42" t="s">
        <v>360</v>
      </c>
      <c r="B137" s="80" t="s">
        <v>361</v>
      </c>
      <c r="C137" s="22"/>
      <c r="D137" s="213">
        <v>0</v>
      </c>
      <c r="E137" s="213">
        <v>0</v>
      </c>
      <c r="F137" s="64">
        <f t="shared" si="2"/>
        <v>0</v>
      </c>
      <c r="G137" s="22"/>
    </row>
    <row r="138" spans="1:7" x14ac:dyDescent="0.25">
      <c r="A138" s="42" t="s">
        <v>362</v>
      </c>
      <c r="B138" s="80" t="s">
        <v>363</v>
      </c>
      <c r="C138" s="22"/>
      <c r="D138" s="213">
        <v>0</v>
      </c>
      <c r="E138" s="213">
        <v>0</v>
      </c>
      <c r="F138" s="64">
        <f t="shared" si="2"/>
        <v>0</v>
      </c>
      <c r="G138" s="22"/>
    </row>
    <row r="139" spans="1:7" x14ac:dyDescent="0.25">
      <c r="A139" s="42" t="s">
        <v>364</v>
      </c>
      <c r="B139" s="80" t="s">
        <v>365</v>
      </c>
      <c r="C139" s="22"/>
      <c r="D139" s="213">
        <v>0</v>
      </c>
      <c r="E139" s="213">
        <v>0</v>
      </c>
      <c r="F139" s="64">
        <f t="shared" si="2"/>
        <v>0</v>
      </c>
      <c r="G139" s="22"/>
    </row>
    <row r="140" spans="1:7" x14ac:dyDescent="0.25">
      <c r="A140" s="42" t="s">
        <v>366</v>
      </c>
      <c r="B140" s="80" t="s">
        <v>367</v>
      </c>
      <c r="C140" s="22"/>
      <c r="D140" s="213">
        <v>0</v>
      </c>
      <c r="E140" s="213">
        <v>0</v>
      </c>
      <c r="F140" s="64">
        <f t="shared" si="2"/>
        <v>0</v>
      </c>
      <c r="G140" s="22"/>
    </row>
    <row r="141" spans="1:7" x14ac:dyDescent="0.25">
      <c r="A141" s="42" t="s">
        <v>368</v>
      </c>
      <c r="B141" s="80" t="s">
        <v>369</v>
      </c>
      <c r="C141" s="22"/>
      <c r="D141" s="213">
        <v>0</v>
      </c>
      <c r="E141" s="213">
        <v>0</v>
      </c>
      <c r="F141" s="64">
        <f t="shared" si="2"/>
        <v>0</v>
      </c>
      <c r="G141" s="22"/>
    </row>
    <row r="142" spans="1:7" x14ac:dyDescent="0.25">
      <c r="A142" s="42" t="s">
        <v>370</v>
      </c>
      <c r="B142" s="80" t="s">
        <v>371</v>
      </c>
      <c r="C142" s="22"/>
      <c r="D142" s="213">
        <v>0</v>
      </c>
      <c r="E142" s="213">
        <v>0</v>
      </c>
      <c r="F142" s="64">
        <f t="shared" si="2"/>
        <v>0</v>
      </c>
      <c r="G142" s="22"/>
    </row>
    <row r="143" spans="1:7" x14ac:dyDescent="0.25">
      <c r="A143" s="42" t="s">
        <v>372</v>
      </c>
      <c r="B143" s="80" t="s">
        <v>313</v>
      </c>
      <c r="C143" s="22"/>
      <c r="D143" s="213">
        <v>0</v>
      </c>
      <c r="E143" s="213">
        <v>0</v>
      </c>
      <c r="F143" s="64">
        <f t="shared" si="2"/>
        <v>0</v>
      </c>
      <c r="G143" s="22"/>
    </row>
    <row r="144" spans="1:7" x14ac:dyDescent="0.25">
      <c r="A144" s="42" t="s">
        <v>373</v>
      </c>
      <c r="B144" s="87" t="s">
        <v>315</v>
      </c>
      <c r="C144" s="22"/>
      <c r="D144" s="213">
        <v>0</v>
      </c>
      <c r="E144" s="213">
        <v>0</v>
      </c>
      <c r="F144" s="64">
        <f t="shared" si="2"/>
        <v>0</v>
      </c>
      <c r="G144" s="22"/>
    </row>
    <row r="145" spans="1:7" x14ac:dyDescent="0.25">
      <c r="A145" s="42" t="s">
        <v>374</v>
      </c>
      <c r="B145" s="80" t="s">
        <v>375</v>
      </c>
      <c r="C145" s="22"/>
      <c r="D145" s="213">
        <v>0</v>
      </c>
      <c r="E145" s="213">
        <v>0</v>
      </c>
      <c r="F145" s="64">
        <f t="shared" si="2"/>
        <v>0</v>
      </c>
      <c r="G145" s="22"/>
    </row>
    <row r="146" spans="1:7" x14ac:dyDescent="0.25">
      <c r="A146" s="42" t="s">
        <v>376</v>
      </c>
      <c r="B146" s="87" t="s">
        <v>377</v>
      </c>
      <c r="C146" s="22"/>
      <c r="D146" s="213">
        <v>0</v>
      </c>
      <c r="E146" s="213">
        <v>0</v>
      </c>
      <c r="F146" s="64">
        <f t="shared" si="2"/>
        <v>0</v>
      </c>
      <c r="G146" s="22"/>
    </row>
    <row r="147" spans="1:7" x14ac:dyDescent="0.25">
      <c r="A147" s="42" t="s">
        <v>378</v>
      </c>
      <c r="B147" s="80" t="s">
        <v>379</v>
      </c>
      <c r="C147" s="22"/>
      <c r="D147" s="213">
        <v>0</v>
      </c>
      <c r="E147" s="213">
        <v>0</v>
      </c>
      <c r="F147" s="64">
        <f t="shared" si="2"/>
        <v>0</v>
      </c>
      <c r="G147" s="22"/>
    </row>
    <row r="148" spans="1:7" s="65" customFormat="1" x14ac:dyDescent="0.25">
      <c r="A148" s="20" t="s">
        <v>380</v>
      </c>
      <c r="B148" s="77" t="s">
        <v>381</v>
      </c>
      <c r="C148" s="70" t="s">
        <v>382</v>
      </c>
      <c r="D148" s="211">
        <f>SUM(D149:D151)</f>
        <v>0</v>
      </c>
      <c r="E148" s="211">
        <f>SUM(E149:E151)</f>
        <v>0</v>
      </c>
      <c r="F148" s="71">
        <f t="shared" si="2"/>
        <v>0</v>
      </c>
      <c r="G148" s="70"/>
    </row>
    <row r="149" spans="1:7" x14ac:dyDescent="0.25">
      <c r="A149" s="42" t="s">
        <v>383</v>
      </c>
      <c r="B149" s="80" t="s">
        <v>384</v>
      </c>
      <c r="C149" s="22"/>
      <c r="D149" s="213">
        <v>0</v>
      </c>
      <c r="E149" s="213">
        <v>0</v>
      </c>
      <c r="F149" s="64">
        <f t="shared" si="2"/>
        <v>0</v>
      </c>
      <c r="G149" s="22"/>
    </row>
    <row r="150" spans="1:7" x14ac:dyDescent="0.25">
      <c r="A150" s="42" t="s">
        <v>385</v>
      </c>
      <c r="B150" s="80" t="s">
        <v>386</v>
      </c>
      <c r="C150" s="22"/>
      <c r="D150" s="213">
        <v>0</v>
      </c>
      <c r="E150" s="213">
        <v>0</v>
      </c>
      <c r="F150" s="64">
        <f t="shared" si="2"/>
        <v>0</v>
      </c>
      <c r="G150" s="22"/>
    </row>
    <row r="151" spans="1:7" x14ac:dyDescent="0.25">
      <c r="A151" s="42" t="s">
        <v>387</v>
      </c>
      <c r="B151" s="80" t="s">
        <v>388</v>
      </c>
      <c r="C151" s="22"/>
      <c r="D151" s="213">
        <v>0</v>
      </c>
      <c r="E151" s="213">
        <v>0</v>
      </c>
      <c r="F151" s="64">
        <f t="shared" si="2"/>
        <v>0</v>
      </c>
      <c r="G151" s="22"/>
    </row>
    <row r="152" spans="1:7" s="65" customFormat="1" x14ac:dyDescent="0.25">
      <c r="A152" s="20" t="s">
        <v>389</v>
      </c>
      <c r="B152" s="77" t="s">
        <v>46</v>
      </c>
      <c r="C152" s="70" t="s">
        <v>390</v>
      </c>
      <c r="D152" s="211">
        <f>SUM(D153:D154)</f>
        <v>0</v>
      </c>
      <c r="E152" s="211">
        <f>SUM(E153:E154)</f>
        <v>0</v>
      </c>
      <c r="F152" s="71">
        <f t="shared" si="2"/>
        <v>0</v>
      </c>
      <c r="G152" s="70"/>
    </row>
    <row r="153" spans="1:7" x14ac:dyDescent="0.25">
      <c r="A153" s="42" t="s">
        <v>391</v>
      </c>
      <c r="B153" s="80" t="s">
        <v>339</v>
      </c>
      <c r="C153" s="22"/>
      <c r="D153" s="213">
        <v>0</v>
      </c>
      <c r="E153" s="213">
        <v>0</v>
      </c>
      <c r="F153" s="64">
        <f t="shared" si="2"/>
        <v>0</v>
      </c>
      <c r="G153" s="22"/>
    </row>
    <row r="154" spans="1:7" x14ac:dyDescent="0.25">
      <c r="A154" s="42" t="s">
        <v>392</v>
      </c>
      <c r="B154" s="80" t="s">
        <v>341</v>
      </c>
      <c r="C154" s="22"/>
      <c r="D154" s="213">
        <v>0</v>
      </c>
      <c r="E154" s="213">
        <v>0</v>
      </c>
      <c r="F154" s="64">
        <f t="shared" si="2"/>
        <v>0</v>
      </c>
      <c r="G154" s="22"/>
    </row>
    <row r="155" spans="1:7" s="65" customFormat="1" x14ac:dyDescent="0.25">
      <c r="A155" s="20" t="s">
        <v>393</v>
      </c>
      <c r="B155" s="77" t="s">
        <v>394</v>
      </c>
      <c r="C155" s="70" t="s">
        <v>395</v>
      </c>
      <c r="D155" s="211">
        <f>SUM(D156:D157)</f>
        <v>0</v>
      </c>
      <c r="E155" s="211">
        <f>SUM(E156:E157)</f>
        <v>0</v>
      </c>
      <c r="F155" s="71">
        <f t="shared" si="2"/>
        <v>0</v>
      </c>
      <c r="G155" s="70"/>
    </row>
    <row r="156" spans="1:7" x14ac:dyDescent="0.25">
      <c r="A156" s="42" t="s">
        <v>396</v>
      </c>
      <c r="B156" s="80" t="s">
        <v>397</v>
      </c>
      <c r="C156" s="22"/>
      <c r="D156" s="213">
        <v>0</v>
      </c>
      <c r="E156" s="213">
        <v>0</v>
      </c>
      <c r="F156" s="64">
        <f t="shared" si="2"/>
        <v>0</v>
      </c>
      <c r="G156" s="22"/>
    </row>
    <row r="157" spans="1:7" x14ac:dyDescent="0.25">
      <c r="A157" s="42" t="s">
        <v>398</v>
      </c>
      <c r="B157" s="80" t="s">
        <v>399</v>
      </c>
      <c r="C157" s="22"/>
      <c r="D157" s="213">
        <v>0</v>
      </c>
      <c r="E157" s="213">
        <v>0</v>
      </c>
      <c r="F157" s="64">
        <f t="shared" si="2"/>
        <v>0</v>
      </c>
      <c r="G157" s="22"/>
    </row>
    <row r="158" spans="1:7" s="65" customFormat="1" x14ac:dyDescent="0.25">
      <c r="A158" s="20" t="s">
        <v>400</v>
      </c>
      <c r="B158" s="77" t="s">
        <v>401</v>
      </c>
      <c r="C158" s="70" t="s">
        <v>402</v>
      </c>
      <c r="D158" s="211">
        <f>SUM(D159:D161)</f>
        <v>0</v>
      </c>
      <c r="E158" s="211">
        <f>SUM(E159:E161)</f>
        <v>0</v>
      </c>
      <c r="F158" s="71">
        <f t="shared" si="2"/>
        <v>0</v>
      </c>
      <c r="G158" s="70"/>
    </row>
    <row r="159" spans="1:7" x14ac:dyDescent="0.25">
      <c r="A159" s="42" t="s">
        <v>403</v>
      </c>
      <c r="B159" s="80" t="s">
        <v>404</v>
      </c>
      <c r="C159" s="22"/>
      <c r="D159" s="213">
        <v>0</v>
      </c>
      <c r="E159" s="213">
        <v>0</v>
      </c>
      <c r="F159" s="64">
        <f t="shared" si="2"/>
        <v>0</v>
      </c>
      <c r="G159" s="22"/>
    </row>
    <row r="160" spans="1:7" x14ac:dyDescent="0.25">
      <c r="A160" s="68" t="s">
        <v>405</v>
      </c>
      <c r="B160" s="80" t="s">
        <v>406</v>
      </c>
      <c r="C160" s="22"/>
      <c r="D160" s="213">
        <v>0</v>
      </c>
      <c r="E160" s="213">
        <v>0</v>
      </c>
      <c r="F160" s="64">
        <f t="shared" si="2"/>
        <v>0</v>
      </c>
      <c r="G160" s="22"/>
    </row>
    <row r="161" spans="1:7" x14ac:dyDescent="0.25">
      <c r="A161" s="42" t="s">
        <v>407</v>
      </c>
      <c r="B161" s="80" t="s">
        <v>408</v>
      </c>
      <c r="C161" s="22"/>
      <c r="D161" s="213">
        <v>0</v>
      </c>
      <c r="E161" s="213">
        <v>0</v>
      </c>
      <c r="F161" s="64">
        <f t="shared" si="2"/>
        <v>0</v>
      </c>
      <c r="G161" s="22"/>
    </row>
    <row r="162" spans="1:7" ht="15.75" x14ac:dyDescent="0.25">
      <c r="A162" s="42"/>
      <c r="B162" s="82" t="s">
        <v>409</v>
      </c>
      <c r="C162" s="22"/>
      <c r="D162" s="213">
        <f>+D135</f>
        <v>0</v>
      </c>
      <c r="E162" s="213">
        <f>+E135</f>
        <v>0</v>
      </c>
      <c r="F162" s="64">
        <f>+D162-E162</f>
        <v>0</v>
      </c>
      <c r="G162" s="22"/>
    </row>
    <row r="163" spans="1:7" ht="15.75" x14ac:dyDescent="0.25">
      <c r="A163" s="42"/>
      <c r="B163" s="82" t="s">
        <v>410</v>
      </c>
      <c r="C163" s="22"/>
      <c r="D163" s="211">
        <f>+D162+D133</f>
        <v>525060.42000000004</v>
      </c>
      <c r="E163" s="211">
        <f>+E162+E133</f>
        <v>0</v>
      </c>
      <c r="F163" s="71" t="e">
        <f>+(D163-E163)/E163</f>
        <v>#DIV/0!</v>
      </c>
      <c r="G163" s="22"/>
    </row>
    <row r="164" spans="1:7" x14ac:dyDescent="0.25">
      <c r="A164" s="42"/>
      <c r="B164" s="80"/>
      <c r="C164" s="22"/>
      <c r="D164" s="213"/>
      <c r="E164" s="213"/>
      <c r="F164" s="64"/>
      <c r="G164" s="22"/>
    </row>
    <row r="165" spans="1:7" x14ac:dyDescent="0.25">
      <c r="A165" s="42"/>
      <c r="B165" s="80"/>
      <c r="C165" s="22"/>
      <c r="D165" s="213"/>
      <c r="E165" s="213"/>
      <c r="F165" s="64"/>
      <c r="G165" s="22"/>
    </row>
    <row r="166" spans="1:7" x14ac:dyDescent="0.25">
      <c r="A166" s="42"/>
      <c r="B166" s="80"/>
      <c r="C166" s="22"/>
      <c r="D166" s="213"/>
      <c r="E166" s="213"/>
      <c r="F166" s="64"/>
      <c r="G166" s="22"/>
    </row>
    <row r="167" spans="1:7" s="65" customFormat="1" x14ac:dyDescent="0.25">
      <c r="A167" s="20" t="s">
        <v>69</v>
      </c>
      <c r="B167" s="86" t="s">
        <v>70</v>
      </c>
      <c r="C167" s="70"/>
      <c r="D167" s="211">
        <f>+D168</f>
        <v>1095971764.48</v>
      </c>
      <c r="E167" s="211">
        <f>+E168</f>
        <v>0</v>
      </c>
      <c r="F167" s="71" t="e">
        <f>+(D167-E167)/E167</f>
        <v>#DIV/0!</v>
      </c>
      <c r="G167" s="70"/>
    </row>
    <row r="168" spans="1:7" s="65" customFormat="1" x14ac:dyDescent="0.25">
      <c r="A168" s="20" t="s">
        <v>71</v>
      </c>
      <c r="B168" s="77" t="s">
        <v>72</v>
      </c>
      <c r="C168" s="70"/>
      <c r="D168" s="211">
        <f>+D169+D172+D175+D178+D183</f>
        <v>1095971764.48</v>
      </c>
      <c r="E168" s="211">
        <f>+E169+E172+E175+E178+E183</f>
        <v>0</v>
      </c>
      <c r="F168" s="71" t="e">
        <f>+(D168-E168)/E168</f>
        <v>#DIV/0!</v>
      </c>
      <c r="G168" s="70"/>
    </row>
    <row r="169" spans="1:7" s="65" customFormat="1" x14ac:dyDescent="0.25">
      <c r="A169" s="20" t="s">
        <v>73</v>
      </c>
      <c r="B169" s="77" t="s">
        <v>74</v>
      </c>
      <c r="C169" s="70" t="s">
        <v>411</v>
      </c>
      <c r="D169" s="211">
        <f>SUM(D170:D171)</f>
        <v>34762317.780000001</v>
      </c>
      <c r="E169" s="211">
        <f>SUM(E170:E171)</f>
        <v>0</v>
      </c>
      <c r="F169" s="71" t="e">
        <f>+(D169-E169)/E169</f>
        <v>#DIV/0!</v>
      </c>
      <c r="G169" s="70"/>
    </row>
    <row r="170" spans="1:7" x14ac:dyDescent="0.25">
      <c r="A170" s="42" t="s">
        <v>75</v>
      </c>
      <c r="B170" s="80" t="s">
        <v>76</v>
      </c>
      <c r="C170" s="22"/>
      <c r="D170" s="213">
        <f>+'Balanza de Comprobación'!G43</f>
        <v>34762317.780000001</v>
      </c>
      <c r="E170" s="213">
        <v>0</v>
      </c>
      <c r="F170" s="71" t="e">
        <f>+(D170-E170)/E170</f>
        <v>#DIV/0!</v>
      </c>
      <c r="G170" s="22"/>
    </row>
    <row r="171" spans="1:7" x14ac:dyDescent="0.25">
      <c r="A171" s="42" t="s">
        <v>412</v>
      </c>
      <c r="B171" s="80" t="s">
        <v>413</v>
      </c>
      <c r="C171" s="22"/>
      <c r="D171" s="213">
        <v>0</v>
      </c>
      <c r="E171" s="213">
        <v>0</v>
      </c>
      <c r="F171" s="64">
        <f t="shared" ref="F171:F194" si="3">+D171-E171</f>
        <v>0</v>
      </c>
      <c r="G171" s="22"/>
    </row>
    <row r="172" spans="1:7" s="65" customFormat="1" x14ac:dyDescent="0.25">
      <c r="A172" s="20" t="s">
        <v>414</v>
      </c>
      <c r="B172" s="77" t="s">
        <v>415</v>
      </c>
      <c r="C172" s="70" t="s">
        <v>416</v>
      </c>
      <c r="D172" s="211">
        <f>SUM(D173:D174)</f>
        <v>0</v>
      </c>
      <c r="E172" s="211">
        <f>SUM(E173:E174)</f>
        <v>0</v>
      </c>
      <c r="F172" s="71">
        <f t="shared" si="3"/>
        <v>0</v>
      </c>
      <c r="G172" s="70"/>
    </row>
    <row r="173" spans="1:7" x14ac:dyDescent="0.25">
      <c r="A173" s="42" t="s">
        <v>417</v>
      </c>
      <c r="B173" s="80" t="s">
        <v>418</v>
      </c>
      <c r="C173" s="22"/>
      <c r="D173" s="213">
        <v>0</v>
      </c>
      <c r="E173" s="213">
        <v>0</v>
      </c>
      <c r="F173" s="64">
        <f t="shared" si="3"/>
        <v>0</v>
      </c>
      <c r="G173" s="22"/>
    </row>
    <row r="174" spans="1:7" x14ac:dyDescent="0.25">
      <c r="A174" s="42" t="s">
        <v>419</v>
      </c>
      <c r="B174" s="80" t="s">
        <v>420</v>
      </c>
      <c r="C174" s="22"/>
      <c r="D174" s="213">
        <v>0</v>
      </c>
      <c r="E174" s="213">
        <v>0</v>
      </c>
      <c r="F174" s="64">
        <f t="shared" si="3"/>
        <v>0</v>
      </c>
      <c r="G174" s="22"/>
    </row>
    <row r="175" spans="1:7" s="65" customFormat="1" x14ac:dyDescent="0.25">
      <c r="A175" s="20" t="s">
        <v>421</v>
      </c>
      <c r="B175" s="77" t="s">
        <v>422</v>
      </c>
      <c r="C175" s="70" t="s">
        <v>423</v>
      </c>
      <c r="D175" s="211">
        <f>SUM(D176:D177)</f>
        <v>0</v>
      </c>
      <c r="E175" s="211">
        <f>SUM(E176:E177)</f>
        <v>0</v>
      </c>
      <c r="F175" s="71">
        <f t="shared" si="3"/>
        <v>0</v>
      </c>
      <c r="G175" s="70"/>
    </row>
    <row r="176" spans="1:7" x14ac:dyDescent="0.25">
      <c r="A176" s="42" t="s">
        <v>424</v>
      </c>
      <c r="B176" s="80" t="s">
        <v>425</v>
      </c>
      <c r="C176" s="22"/>
      <c r="D176" s="213">
        <v>0</v>
      </c>
      <c r="E176" s="213">
        <v>0</v>
      </c>
      <c r="F176" s="64">
        <f t="shared" si="3"/>
        <v>0</v>
      </c>
      <c r="G176" s="22"/>
    </row>
    <row r="177" spans="1:7" x14ac:dyDescent="0.25">
      <c r="A177" s="42" t="s">
        <v>426</v>
      </c>
      <c r="B177" s="80" t="s">
        <v>427</v>
      </c>
      <c r="C177" s="22"/>
      <c r="D177" s="213">
        <v>0</v>
      </c>
      <c r="E177" s="213">
        <v>0</v>
      </c>
      <c r="F177" s="64">
        <f t="shared" si="3"/>
        <v>0</v>
      </c>
      <c r="G177" s="22"/>
    </row>
    <row r="178" spans="1:7" s="65" customFormat="1" x14ac:dyDescent="0.25">
      <c r="A178" s="20" t="s">
        <v>428</v>
      </c>
      <c r="B178" s="77" t="s">
        <v>429</v>
      </c>
      <c r="C178" s="70" t="s">
        <v>430</v>
      </c>
      <c r="D178" s="211">
        <f>SUM(D180:D182)</f>
        <v>0</v>
      </c>
      <c r="E178" s="211">
        <f>SUM(E180:E182)</f>
        <v>0</v>
      </c>
      <c r="F178" s="71">
        <f t="shared" si="3"/>
        <v>0</v>
      </c>
      <c r="G178" s="70"/>
    </row>
    <row r="179" spans="1:7" x14ac:dyDescent="0.25">
      <c r="A179" s="42" t="s">
        <v>431</v>
      </c>
      <c r="B179" s="80" t="s">
        <v>432</v>
      </c>
      <c r="C179" s="22"/>
      <c r="D179" s="213">
        <v>0</v>
      </c>
      <c r="E179" s="213">
        <v>0</v>
      </c>
      <c r="F179" s="64">
        <f t="shared" si="3"/>
        <v>0</v>
      </c>
      <c r="G179" s="22"/>
    </row>
    <row r="180" spans="1:7" ht="22.5" x14ac:dyDescent="0.25">
      <c r="A180" s="42" t="s">
        <v>433</v>
      </c>
      <c r="B180" s="80" t="s">
        <v>434</v>
      </c>
      <c r="C180" s="22"/>
      <c r="D180" s="213">
        <v>0</v>
      </c>
      <c r="E180" s="213">
        <v>0</v>
      </c>
      <c r="F180" s="64">
        <f t="shared" si="3"/>
        <v>0</v>
      </c>
      <c r="G180" s="22"/>
    </row>
    <row r="181" spans="1:7" ht="22.5" x14ac:dyDescent="0.25">
      <c r="A181" s="42" t="s">
        <v>435</v>
      </c>
      <c r="B181" s="80" t="s">
        <v>436</v>
      </c>
      <c r="C181" s="22"/>
      <c r="D181" s="213">
        <v>0</v>
      </c>
      <c r="E181" s="213">
        <v>0</v>
      </c>
      <c r="F181" s="64">
        <f t="shared" si="3"/>
        <v>0</v>
      </c>
      <c r="G181" s="22"/>
    </row>
    <row r="182" spans="1:7" x14ac:dyDescent="0.25">
      <c r="A182" s="42" t="s">
        <v>437</v>
      </c>
      <c r="B182" s="80" t="s">
        <v>438</v>
      </c>
      <c r="C182" s="22"/>
      <c r="D182" s="213">
        <v>0</v>
      </c>
      <c r="E182" s="213">
        <v>0</v>
      </c>
      <c r="F182" s="64">
        <f t="shared" si="3"/>
        <v>0</v>
      </c>
      <c r="G182" s="22"/>
    </row>
    <row r="183" spans="1:7" s="65" customFormat="1" x14ac:dyDescent="0.25">
      <c r="A183" s="20" t="s">
        <v>79</v>
      </c>
      <c r="B183" s="77" t="s">
        <v>80</v>
      </c>
      <c r="C183" s="70" t="s">
        <v>439</v>
      </c>
      <c r="D183" s="211">
        <f>SUM(D184:D185)</f>
        <v>1061209446.7</v>
      </c>
      <c r="E183" s="211">
        <f>SUM(E184:E185)</f>
        <v>0</v>
      </c>
      <c r="F183" s="71">
        <v>0</v>
      </c>
      <c r="G183" s="70"/>
    </row>
    <row r="184" spans="1:7" x14ac:dyDescent="0.25">
      <c r="A184" s="42" t="s">
        <v>81</v>
      </c>
      <c r="B184" s="80" t="s">
        <v>82</v>
      </c>
      <c r="C184" s="22"/>
      <c r="D184" s="213">
        <f>+'Balanza de Comprobación'!G46</f>
        <v>242490269.44</v>
      </c>
      <c r="E184" s="213">
        <v>0</v>
      </c>
      <c r="F184" s="64">
        <v>0</v>
      </c>
      <c r="G184" s="22"/>
    </row>
    <row r="185" spans="1:7" x14ac:dyDescent="0.25">
      <c r="A185" s="42" t="s">
        <v>440</v>
      </c>
      <c r="B185" s="80" t="s">
        <v>441</v>
      </c>
      <c r="C185" s="22"/>
      <c r="D185" s="213">
        <f>+EstadoResultados_Rendimiento!D235</f>
        <v>818719177.25999999</v>
      </c>
      <c r="E185" s="213">
        <f>+EstadoResultados_Rendimiento!E235</f>
        <v>0</v>
      </c>
      <c r="F185" s="64">
        <v>0</v>
      </c>
      <c r="G185" s="22"/>
    </row>
    <row r="186" spans="1:7" s="65" customFormat="1" x14ac:dyDescent="0.25">
      <c r="A186" s="20" t="s">
        <v>442</v>
      </c>
      <c r="B186" s="77" t="s">
        <v>443</v>
      </c>
      <c r="C186" s="70"/>
      <c r="D186" s="211">
        <f>+D187+D190</f>
        <v>0</v>
      </c>
      <c r="E186" s="211">
        <f>+E187+E190</f>
        <v>0</v>
      </c>
      <c r="F186" s="64">
        <v>0</v>
      </c>
      <c r="G186" s="70"/>
    </row>
    <row r="187" spans="1:7" s="65" customFormat="1" ht="22.5" x14ac:dyDescent="0.25">
      <c r="A187" s="20" t="s">
        <v>444</v>
      </c>
      <c r="B187" s="77" t="s">
        <v>445</v>
      </c>
      <c r="C187" s="70" t="s">
        <v>446</v>
      </c>
      <c r="D187" s="211">
        <f>SUM(D188:D189)</f>
        <v>0</v>
      </c>
      <c r="E187" s="211">
        <f>SUM(E188:E189)</f>
        <v>0</v>
      </c>
      <c r="F187" s="71">
        <f t="shared" si="3"/>
        <v>0</v>
      </c>
      <c r="G187" s="70"/>
    </row>
    <row r="188" spans="1:7" ht="22.5" x14ac:dyDescent="0.25">
      <c r="A188" s="42" t="s">
        <v>447</v>
      </c>
      <c r="B188" s="80" t="s">
        <v>448</v>
      </c>
      <c r="C188" s="22"/>
      <c r="D188" s="213">
        <v>0</v>
      </c>
      <c r="E188" s="213">
        <v>0</v>
      </c>
      <c r="F188" s="64">
        <f t="shared" si="3"/>
        <v>0</v>
      </c>
      <c r="G188" s="22"/>
    </row>
    <row r="189" spans="1:7" ht="22.5" x14ac:dyDescent="0.25">
      <c r="A189" s="42" t="s">
        <v>449</v>
      </c>
      <c r="B189" s="80" t="s">
        <v>450</v>
      </c>
      <c r="C189" s="22"/>
      <c r="D189" s="213">
        <v>0</v>
      </c>
      <c r="E189" s="213">
        <v>0</v>
      </c>
      <c r="F189" s="64">
        <f t="shared" si="3"/>
        <v>0</v>
      </c>
      <c r="G189" s="22"/>
    </row>
    <row r="190" spans="1:7" s="65" customFormat="1" x14ac:dyDescent="0.25">
      <c r="A190" s="20" t="s">
        <v>451</v>
      </c>
      <c r="B190" s="77" t="s">
        <v>452</v>
      </c>
      <c r="C190" s="70" t="s">
        <v>453</v>
      </c>
      <c r="D190" s="211">
        <f>SUM(D191:D194)</f>
        <v>0</v>
      </c>
      <c r="E190" s="211">
        <f>SUM(E191:E194)</f>
        <v>0</v>
      </c>
      <c r="F190" s="71">
        <f t="shared" si="3"/>
        <v>0</v>
      </c>
      <c r="G190" s="70"/>
    </row>
    <row r="191" spans="1:7" x14ac:dyDescent="0.25">
      <c r="A191" s="42" t="s">
        <v>454</v>
      </c>
      <c r="B191" s="80" t="s">
        <v>455</v>
      </c>
      <c r="C191" s="22"/>
      <c r="D191" s="213">
        <v>0</v>
      </c>
      <c r="E191" s="213">
        <v>0</v>
      </c>
      <c r="F191" s="64">
        <f t="shared" si="3"/>
        <v>0</v>
      </c>
      <c r="G191" s="22"/>
    </row>
    <row r="192" spans="1:7" ht="22.5" x14ac:dyDescent="0.25">
      <c r="A192" s="42" t="s">
        <v>456</v>
      </c>
      <c r="B192" s="80" t="s">
        <v>457</v>
      </c>
      <c r="C192" s="22"/>
      <c r="D192" s="213">
        <v>0</v>
      </c>
      <c r="E192" s="213">
        <v>0</v>
      </c>
      <c r="F192" s="64">
        <f t="shared" si="3"/>
        <v>0</v>
      </c>
      <c r="G192" s="22"/>
    </row>
    <row r="193" spans="1:15" x14ac:dyDescent="0.25">
      <c r="A193" s="42" t="s">
        <v>458</v>
      </c>
      <c r="B193" s="80" t="s">
        <v>459</v>
      </c>
      <c r="C193" s="22"/>
      <c r="D193" s="213">
        <v>0</v>
      </c>
      <c r="E193" s="213">
        <v>0</v>
      </c>
      <c r="F193" s="64">
        <f t="shared" si="3"/>
        <v>0</v>
      </c>
      <c r="G193" s="22"/>
    </row>
    <row r="194" spans="1:15" ht="22.5" x14ac:dyDescent="0.25">
      <c r="A194" s="42" t="s">
        <v>460</v>
      </c>
      <c r="B194" s="80" t="s">
        <v>461</v>
      </c>
      <c r="C194" s="22"/>
      <c r="D194" s="213">
        <v>0</v>
      </c>
      <c r="E194" s="213">
        <v>0</v>
      </c>
      <c r="F194" s="64">
        <f t="shared" si="3"/>
        <v>0</v>
      </c>
      <c r="G194" s="22"/>
    </row>
    <row r="195" spans="1:15" s="65" customFormat="1" ht="15.75" x14ac:dyDescent="0.25">
      <c r="B195" s="53" t="s">
        <v>462</v>
      </c>
      <c r="C195" s="66"/>
      <c r="D195" s="211">
        <f>+D186+D167</f>
        <v>1095971764.48</v>
      </c>
      <c r="E195" s="211">
        <f>+E186+E167</f>
        <v>0</v>
      </c>
      <c r="F195" s="71">
        <v>0</v>
      </c>
      <c r="G195" s="66"/>
    </row>
    <row r="196" spans="1:15" s="65" customFormat="1" ht="15.75" x14ac:dyDescent="0.25">
      <c r="B196" s="53" t="s">
        <v>463</v>
      </c>
      <c r="C196" s="66"/>
      <c r="D196" s="211">
        <f>D195+D163</f>
        <v>1096496824.9000001</v>
      </c>
      <c r="E196" s="211">
        <f>E195+E163</f>
        <v>0</v>
      </c>
      <c r="F196" s="71">
        <v>0</v>
      </c>
      <c r="G196" s="66"/>
    </row>
    <row r="197" spans="1:15" ht="15.75" x14ac:dyDescent="0.25">
      <c r="B197" s="53"/>
      <c r="C197" s="22"/>
      <c r="D197" s="241">
        <f>+D196-D93</f>
        <v>0</v>
      </c>
      <c r="E197" s="241">
        <f>+E196-E93</f>
        <v>0</v>
      </c>
      <c r="F197" s="240"/>
      <c r="G197" s="22"/>
    </row>
    <row r="198" spans="1:15" ht="15.75" x14ac:dyDescent="0.25">
      <c r="B198" s="53"/>
      <c r="C198" s="22"/>
      <c r="D198" s="241"/>
      <c r="E198" s="241"/>
      <c r="F198" s="240"/>
      <c r="G198" s="22"/>
    </row>
    <row r="199" spans="1:15" ht="15.75" x14ac:dyDescent="0.25">
      <c r="B199" s="53"/>
      <c r="C199" s="22"/>
      <c r="D199" s="241"/>
      <c r="E199" s="241"/>
      <c r="F199" s="240"/>
      <c r="G199" s="22"/>
    </row>
    <row r="200" spans="1:15" x14ac:dyDescent="0.25">
      <c r="C200" s="22"/>
      <c r="D200" s="241"/>
      <c r="E200" s="241"/>
      <c r="F200" s="240"/>
      <c r="G200" s="22"/>
    </row>
    <row r="201" spans="1:15" x14ac:dyDescent="0.25">
      <c r="A201" s="60" t="str">
        <f>+'Balanza de Comprobación'!A66</f>
        <v>Realizado por</v>
      </c>
      <c r="B201" s="60"/>
      <c r="C201" s="60"/>
      <c r="D201" s="60" t="str">
        <f>+'Balanza de Comprobación'!D66</f>
        <v>Aprobado por;</v>
      </c>
      <c r="E201" s="60"/>
      <c r="F201" s="240"/>
      <c r="G201" s="239"/>
      <c r="H201" s="239"/>
      <c r="I201" s="239"/>
      <c r="J201" s="239"/>
      <c r="K201" s="239"/>
      <c r="L201" s="239"/>
      <c r="M201" s="239"/>
      <c r="N201" s="239"/>
      <c r="O201" s="239"/>
    </row>
    <row r="202" spans="1:15" x14ac:dyDescent="0.25">
      <c r="A202" s="60"/>
      <c r="B202" s="60" t="str">
        <f>+'Balanza de Comprobación'!B67</f>
        <v>Licda. Karla Zúñiga Villalobos</v>
      </c>
      <c r="C202" s="60"/>
      <c r="D202" s="60">
        <f>+'Balanza de Comprobación'!D67</f>
        <v>0</v>
      </c>
      <c r="E202" s="60" t="str">
        <f>+'Balanza de Comprobación'!E67</f>
        <v>Lic. Alexander Casctante Alfaro;CPA</v>
      </c>
      <c r="F202" s="240"/>
      <c r="G202" s="22"/>
    </row>
    <row r="203" spans="1:15" x14ac:dyDescent="0.25">
      <c r="C203" s="22"/>
      <c r="D203" s="241"/>
      <c r="E203" s="241"/>
      <c r="F203" s="240"/>
      <c r="G203" s="22"/>
    </row>
    <row r="204" spans="1:15" s="218" customFormat="1" ht="12.75" x14ac:dyDescent="0.2">
      <c r="A204" s="216"/>
      <c r="B204" s="217"/>
      <c r="C204" s="217"/>
      <c r="D204" s="233"/>
      <c r="E204" s="233"/>
      <c r="F204" s="233"/>
      <c r="G204" s="233"/>
    </row>
    <row r="205" spans="1:15" x14ac:dyDescent="0.25">
      <c r="C205" s="22"/>
      <c r="D205" s="241"/>
      <c r="E205" s="241"/>
      <c r="F205" s="240"/>
      <c r="G205" s="22"/>
    </row>
    <row r="206" spans="1:15" x14ac:dyDescent="0.25">
      <c r="C206" s="22"/>
      <c r="D206" s="241"/>
      <c r="E206" s="241"/>
      <c r="F206" s="240"/>
      <c r="G206" s="22"/>
    </row>
    <row r="207" spans="1:15" x14ac:dyDescent="0.25">
      <c r="C207" s="22"/>
      <c r="D207" s="241"/>
      <c r="E207" s="241"/>
      <c r="F207" s="240"/>
      <c r="G207" s="22"/>
    </row>
    <row r="208" spans="1:15" x14ac:dyDescent="0.25">
      <c r="C208" s="22"/>
      <c r="D208" s="241"/>
      <c r="E208" s="241"/>
      <c r="F208" s="240"/>
      <c r="G208" s="22"/>
    </row>
    <row r="209" spans="3:7" x14ac:dyDescent="0.25">
      <c r="C209" s="22"/>
      <c r="D209" s="241"/>
      <c r="E209" s="241"/>
      <c r="F209" s="240"/>
      <c r="G209" s="22"/>
    </row>
    <row r="210" spans="3:7" x14ac:dyDescent="0.25">
      <c r="C210" s="22"/>
      <c r="D210" s="241"/>
      <c r="E210" s="241"/>
      <c r="F210" s="240"/>
      <c r="G210" s="22"/>
    </row>
    <row r="211" spans="3:7" x14ac:dyDescent="0.25">
      <c r="C211" s="22"/>
      <c r="D211" s="241"/>
      <c r="E211" s="241"/>
      <c r="F211" s="240"/>
      <c r="G211" s="22"/>
    </row>
    <row r="212" spans="3:7" x14ac:dyDescent="0.25">
      <c r="C212" s="22"/>
      <c r="D212" s="241"/>
      <c r="E212" s="241"/>
      <c r="F212" s="240"/>
      <c r="G212" s="22"/>
    </row>
    <row r="213" spans="3:7" x14ac:dyDescent="0.25">
      <c r="C213" s="22"/>
      <c r="D213" s="241"/>
      <c r="E213" s="241"/>
      <c r="F213" s="240"/>
      <c r="G213" s="22"/>
    </row>
    <row r="214" spans="3:7" x14ac:dyDescent="0.25">
      <c r="C214" s="22"/>
      <c r="D214" s="241"/>
      <c r="E214" s="241"/>
      <c r="F214" s="240"/>
      <c r="G214" s="22"/>
    </row>
    <row r="215" spans="3:7" x14ac:dyDescent="0.25">
      <c r="C215" s="22"/>
      <c r="D215" s="241"/>
      <c r="E215" s="241"/>
      <c r="F215" s="240"/>
      <c r="G215" s="22"/>
    </row>
    <row r="216" spans="3:7" x14ac:dyDescent="0.25">
      <c r="C216" s="22"/>
      <c r="D216" s="241"/>
      <c r="E216" s="241"/>
      <c r="F216" s="240"/>
      <c r="G216" s="22"/>
    </row>
    <row r="217" spans="3:7" x14ac:dyDescent="0.25">
      <c r="C217" s="22"/>
      <c r="D217" s="241"/>
      <c r="E217" s="241"/>
      <c r="F217" s="240"/>
      <c r="G217" s="22"/>
    </row>
    <row r="218" spans="3:7" x14ac:dyDescent="0.25">
      <c r="C218" s="22"/>
      <c r="D218" s="241"/>
      <c r="E218" s="241"/>
      <c r="F218" s="240"/>
      <c r="G218" s="22"/>
    </row>
    <row r="219" spans="3:7" x14ac:dyDescent="0.25">
      <c r="C219" s="22"/>
      <c r="D219" s="241"/>
      <c r="E219" s="241"/>
      <c r="F219" s="240"/>
      <c r="G219" s="22"/>
    </row>
  </sheetData>
  <mergeCells count="4">
    <mergeCell ref="A3:F3"/>
    <mergeCell ref="A4:F4"/>
    <mergeCell ref="A5:F5"/>
    <mergeCell ref="A2:F2"/>
  </mergeCells>
  <dataValidations disablePrompts="1" count="1">
    <dataValidation type="textLength" allowBlank="1" showInputMessage="1" showErrorMessage="1" error="No debe exceder en 50 caracteres el texto breve" sqref="B141:B142">
      <formula1>1</formula1>
      <formula2>50</formula2>
    </dataValidation>
  </dataValidations>
  <pageMargins left="0.70866141732283472" right="0.70866141732283472" top="0.74803149606299213" bottom="0.74803149606299213" header="0.31496062992125984" footer="0.31496062992125984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4"/>
  <sheetViews>
    <sheetView topLeftCell="A235" workbookViewId="0">
      <selection activeCell="F236" sqref="F236"/>
    </sheetView>
  </sheetViews>
  <sheetFormatPr baseColWidth="10" defaultColWidth="11.42578125" defaultRowHeight="15" x14ac:dyDescent="0.25"/>
  <cols>
    <col min="1" max="1" width="11.42578125" style="23"/>
    <col min="2" max="2" width="62.5703125" style="23" customWidth="1"/>
    <col min="3" max="3" width="6.42578125" style="23" bestFit="1" customWidth="1"/>
    <col min="4" max="4" width="16.42578125" style="205" bestFit="1" customWidth="1"/>
    <col min="5" max="5" width="16.42578125" style="207" bestFit="1" customWidth="1"/>
    <col min="6" max="6" width="18.140625" style="61" bestFit="1" customWidth="1"/>
    <col min="7" max="16384" width="11.42578125" style="23"/>
  </cols>
  <sheetData>
    <row r="1" spans="1:6" ht="18" x14ac:dyDescent="0.25">
      <c r="A1" s="297" t="str">
        <f>+BalanceGeneral_Situacion!A2</f>
        <v>COMISION NACIONAL DE VACUNACION  Y EPIDEMIOLOGIA (CNVE)</v>
      </c>
      <c r="B1" s="297"/>
      <c r="C1" s="297"/>
      <c r="D1" s="297"/>
      <c r="E1" s="297"/>
      <c r="F1" s="297"/>
    </row>
    <row r="2" spans="1:6" ht="18" x14ac:dyDescent="0.25">
      <c r="A2" s="297" t="str">
        <f>+BalanceGeneral_Situacion!A3</f>
        <v>Al 31 de marzo  del 2017</v>
      </c>
      <c r="B2" s="297"/>
      <c r="C2" s="297"/>
      <c r="D2" s="297"/>
      <c r="E2" s="241"/>
      <c r="F2" s="240"/>
    </row>
    <row r="3" spans="1:6" ht="18" x14ac:dyDescent="0.25">
      <c r="A3" s="297" t="s">
        <v>464</v>
      </c>
      <c r="B3" s="297"/>
      <c r="C3" s="297"/>
      <c r="D3" s="297"/>
      <c r="E3" s="241"/>
      <c r="F3" s="240"/>
    </row>
    <row r="4" spans="1:6" s="51" customFormat="1" ht="15.75" x14ac:dyDescent="0.25">
      <c r="A4" s="298" t="str">
        <f>+BalanceGeneral_Situacion!A5</f>
        <v>Moneda: CRC</v>
      </c>
      <c r="B4" s="298"/>
      <c r="C4" s="298"/>
      <c r="D4" s="298"/>
      <c r="E4" s="208"/>
      <c r="F4" s="62"/>
    </row>
    <row r="5" spans="1:6" s="51" customFormat="1" ht="15.75" x14ac:dyDescent="0.25">
      <c r="B5" s="230"/>
      <c r="C5" s="230"/>
      <c r="D5" s="202" t="s">
        <v>120</v>
      </c>
      <c r="E5" s="202" t="s">
        <v>121</v>
      </c>
      <c r="F5" s="62"/>
    </row>
    <row r="6" spans="1:6" ht="15.75" x14ac:dyDescent="0.25">
      <c r="A6" s="52"/>
      <c r="B6" s="53"/>
      <c r="C6" s="54" t="s">
        <v>122</v>
      </c>
      <c r="D6" s="209" t="s">
        <v>124</v>
      </c>
      <c r="E6" s="210" t="s">
        <v>465</v>
      </c>
      <c r="F6" s="63" t="s">
        <v>125</v>
      </c>
    </row>
    <row r="7" spans="1:6" s="65" customFormat="1" x14ac:dyDescent="0.25">
      <c r="A7" s="55" t="s">
        <v>85</v>
      </c>
      <c r="B7" s="56" t="s">
        <v>86</v>
      </c>
      <c r="C7" s="66"/>
      <c r="D7" s="211"/>
      <c r="E7" s="212"/>
      <c r="F7" s="67"/>
    </row>
    <row r="8" spans="1:6" s="65" customFormat="1" x14ac:dyDescent="0.25">
      <c r="A8" s="20" t="s">
        <v>466</v>
      </c>
      <c r="B8" s="21" t="s">
        <v>467</v>
      </c>
      <c r="C8" s="66"/>
      <c r="D8" s="211">
        <f>+D9+D14+D21+D25++D29</f>
        <v>0</v>
      </c>
      <c r="E8" s="212">
        <f>+E9+E14+E21+E25++E29</f>
        <v>0</v>
      </c>
      <c r="F8" s="71">
        <v>0</v>
      </c>
    </row>
    <row r="9" spans="1:6" s="65" customFormat="1" ht="25.5" x14ac:dyDescent="0.25">
      <c r="A9" s="20" t="s">
        <v>468</v>
      </c>
      <c r="B9" s="21" t="s">
        <v>469</v>
      </c>
      <c r="C9" s="66">
        <v>31</v>
      </c>
      <c r="D9" s="211">
        <f>+D10+D11+D12+D13</f>
        <v>0</v>
      </c>
      <c r="E9" s="212">
        <f>+E10+E11+E12+E13</f>
        <v>0</v>
      </c>
      <c r="F9" s="71">
        <f t="shared" ref="F9:F72" si="0">+D9-E9</f>
        <v>0</v>
      </c>
    </row>
    <row r="10" spans="1:6" x14ac:dyDescent="0.25">
      <c r="A10" s="42" t="s">
        <v>470</v>
      </c>
      <c r="B10" s="57" t="s">
        <v>471</v>
      </c>
      <c r="C10" s="22"/>
      <c r="D10" s="213">
        <f>SUM(D11:D13)</f>
        <v>0</v>
      </c>
      <c r="E10" s="214">
        <f>SUM(E11:E13)</f>
        <v>0</v>
      </c>
      <c r="F10" s="64">
        <f t="shared" si="0"/>
        <v>0</v>
      </c>
    </row>
    <row r="11" spans="1:6" x14ac:dyDescent="0.25">
      <c r="A11" s="42" t="s">
        <v>472</v>
      </c>
      <c r="B11" s="57" t="s">
        <v>473</v>
      </c>
      <c r="C11" s="22"/>
      <c r="D11" s="213">
        <v>0</v>
      </c>
      <c r="E11" s="214">
        <v>0</v>
      </c>
      <c r="F11" s="64">
        <f t="shared" si="0"/>
        <v>0</v>
      </c>
    </row>
    <row r="12" spans="1:6" x14ac:dyDescent="0.25">
      <c r="A12" s="42" t="s">
        <v>474</v>
      </c>
      <c r="B12" s="57" t="s">
        <v>475</v>
      </c>
      <c r="C12" s="22"/>
      <c r="D12" s="213">
        <v>0</v>
      </c>
      <c r="E12" s="214">
        <v>0</v>
      </c>
      <c r="F12" s="64">
        <f t="shared" si="0"/>
        <v>0</v>
      </c>
    </row>
    <row r="13" spans="1:6" ht="30" x14ac:dyDescent="0.25">
      <c r="A13" s="42" t="s">
        <v>476</v>
      </c>
      <c r="B13" s="57" t="s">
        <v>477</v>
      </c>
      <c r="C13" s="22"/>
      <c r="D13" s="213">
        <v>0</v>
      </c>
      <c r="E13" s="214">
        <v>0</v>
      </c>
      <c r="F13" s="64">
        <f t="shared" si="0"/>
        <v>0</v>
      </c>
    </row>
    <row r="14" spans="1:6" s="65" customFormat="1" x14ac:dyDescent="0.25">
      <c r="A14" s="20" t="s">
        <v>478</v>
      </c>
      <c r="B14" s="21" t="s">
        <v>479</v>
      </c>
      <c r="C14" s="70" t="s">
        <v>480</v>
      </c>
      <c r="D14" s="211">
        <f>SUM(D15:D20)</f>
        <v>0</v>
      </c>
      <c r="E14" s="212">
        <f>SUM(E15:E20)</f>
        <v>0</v>
      </c>
      <c r="F14" s="71">
        <f t="shared" si="0"/>
        <v>0</v>
      </c>
    </row>
    <row r="15" spans="1:6" x14ac:dyDescent="0.25">
      <c r="A15" s="42" t="s">
        <v>481</v>
      </c>
      <c r="B15" s="57" t="s">
        <v>482</v>
      </c>
      <c r="C15" s="22"/>
      <c r="D15" s="213">
        <v>0</v>
      </c>
      <c r="E15" s="214">
        <v>0</v>
      </c>
      <c r="F15" s="64">
        <f t="shared" si="0"/>
        <v>0</v>
      </c>
    </row>
    <row r="16" spans="1:6" ht="30" x14ac:dyDescent="0.25">
      <c r="A16" s="42" t="s">
        <v>483</v>
      </c>
      <c r="B16" s="57" t="s">
        <v>484</v>
      </c>
      <c r="C16" s="22"/>
      <c r="D16" s="213">
        <v>0</v>
      </c>
      <c r="E16" s="214">
        <v>0</v>
      </c>
      <c r="F16" s="64">
        <f t="shared" si="0"/>
        <v>0</v>
      </c>
    </row>
    <row r="17" spans="1:6" x14ac:dyDescent="0.25">
      <c r="A17" s="42" t="s">
        <v>485</v>
      </c>
      <c r="B17" s="57" t="s">
        <v>486</v>
      </c>
      <c r="C17" s="22"/>
      <c r="D17" s="213">
        <v>0</v>
      </c>
      <c r="E17" s="214">
        <v>0</v>
      </c>
      <c r="F17" s="64">
        <f t="shared" si="0"/>
        <v>0</v>
      </c>
    </row>
    <row r="18" spans="1:6" x14ac:dyDescent="0.25">
      <c r="A18" s="42" t="s">
        <v>487</v>
      </c>
      <c r="B18" s="57" t="s">
        <v>488</v>
      </c>
      <c r="C18" s="22"/>
      <c r="D18" s="213">
        <v>0</v>
      </c>
      <c r="E18" s="214">
        <v>0</v>
      </c>
      <c r="F18" s="64">
        <f t="shared" si="0"/>
        <v>0</v>
      </c>
    </row>
    <row r="19" spans="1:6" x14ac:dyDescent="0.25">
      <c r="A19" s="42" t="s">
        <v>489</v>
      </c>
      <c r="B19" s="57" t="s">
        <v>490</v>
      </c>
      <c r="C19" s="22"/>
      <c r="D19" s="213">
        <v>0</v>
      </c>
      <c r="E19" s="214">
        <v>0</v>
      </c>
      <c r="F19" s="64">
        <f t="shared" si="0"/>
        <v>0</v>
      </c>
    </row>
    <row r="20" spans="1:6" x14ac:dyDescent="0.25">
      <c r="A20" s="42" t="s">
        <v>491</v>
      </c>
      <c r="B20" s="57" t="s">
        <v>492</v>
      </c>
      <c r="C20" s="22"/>
      <c r="D20" s="213">
        <v>0</v>
      </c>
      <c r="E20" s="214">
        <v>0</v>
      </c>
      <c r="F20" s="64">
        <f t="shared" si="0"/>
        <v>0</v>
      </c>
    </row>
    <row r="21" spans="1:6" s="65" customFormat="1" x14ac:dyDescent="0.25">
      <c r="A21" s="20" t="s">
        <v>493</v>
      </c>
      <c r="B21" s="21" t="s">
        <v>494</v>
      </c>
      <c r="C21" s="70" t="s">
        <v>495</v>
      </c>
      <c r="D21" s="211">
        <f>SUM(D22:D24)</f>
        <v>0</v>
      </c>
      <c r="E21" s="212">
        <f>SUM(E22:E24)</f>
        <v>0</v>
      </c>
      <c r="F21" s="71">
        <f t="shared" si="0"/>
        <v>0</v>
      </c>
    </row>
    <row r="22" spans="1:6" x14ac:dyDescent="0.25">
      <c r="A22" s="42" t="s">
        <v>496</v>
      </c>
      <c r="B22" s="57" t="s">
        <v>497</v>
      </c>
      <c r="C22" s="22"/>
      <c r="D22" s="213">
        <v>0</v>
      </c>
      <c r="E22" s="214">
        <v>0</v>
      </c>
      <c r="F22" s="64">
        <f t="shared" si="0"/>
        <v>0</v>
      </c>
    </row>
    <row r="23" spans="1:6" ht="30" x14ac:dyDescent="0.25">
      <c r="A23" s="42" t="s">
        <v>498</v>
      </c>
      <c r="B23" s="57" t="s">
        <v>499</v>
      </c>
      <c r="C23" s="22"/>
      <c r="D23" s="213">
        <v>0</v>
      </c>
      <c r="E23" s="214">
        <v>0</v>
      </c>
      <c r="F23" s="64">
        <f t="shared" si="0"/>
        <v>0</v>
      </c>
    </row>
    <row r="24" spans="1:6" x14ac:dyDescent="0.25">
      <c r="A24" s="42" t="s">
        <v>500</v>
      </c>
      <c r="B24" s="58" t="s">
        <v>501</v>
      </c>
      <c r="C24" s="22"/>
      <c r="D24" s="213">
        <v>0</v>
      </c>
      <c r="E24" s="214">
        <v>0</v>
      </c>
      <c r="F24" s="64">
        <f t="shared" si="0"/>
        <v>0</v>
      </c>
    </row>
    <row r="25" spans="1:6" s="65" customFormat="1" ht="25.5" x14ac:dyDescent="0.25">
      <c r="A25" s="20" t="s">
        <v>502</v>
      </c>
      <c r="B25" s="21" t="s">
        <v>503</v>
      </c>
      <c r="C25" s="70" t="s">
        <v>504</v>
      </c>
      <c r="D25" s="211">
        <f>SUM(D26:D28)</f>
        <v>0</v>
      </c>
      <c r="E25" s="212">
        <f>SUM(E26:E28)</f>
        <v>0</v>
      </c>
      <c r="F25" s="71">
        <f t="shared" si="0"/>
        <v>0</v>
      </c>
    </row>
    <row r="26" spans="1:6" x14ac:dyDescent="0.25">
      <c r="A26" s="42" t="s">
        <v>505</v>
      </c>
      <c r="B26" s="57" t="s">
        <v>506</v>
      </c>
      <c r="C26" s="22"/>
      <c r="D26" s="213">
        <v>0</v>
      </c>
      <c r="E26" s="214">
        <v>0</v>
      </c>
      <c r="F26" s="64">
        <f t="shared" si="0"/>
        <v>0</v>
      </c>
    </row>
    <row r="27" spans="1:6" x14ac:dyDescent="0.25">
      <c r="A27" s="42" t="s">
        <v>507</v>
      </c>
      <c r="B27" s="57" t="s">
        <v>508</v>
      </c>
      <c r="C27" s="22"/>
      <c r="D27" s="213">
        <v>0</v>
      </c>
      <c r="E27" s="214">
        <v>0</v>
      </c>
      <c r="F27" s="64">
        <f t="shared" si="0"/>
        <v>0</v>
      </c>
    </row>
    <row r="28" spans="1:6" ht="30" x14ac:dyDescent="0.25">
      <c r="A28" s="42" t="s">
        <v>509</v>
      </c>
      <c r="B28" s="57" t="s">
        <v>510</v>
      </c>
      <c r="C28" s="22"/>
      <c r="D28" s="213">
        <v>0</v>
      </c>
      <c r="E28" s="214">
        <v>0</v>
      </c>
      <c r="F28" s="64">
        <f t="shared" si="0"/>
        <v>0</v>
      </c>
    </row>
    <row r="29" spans="1:6" s="65" customFormat="1" x14ac:dyDescent="0.25">
      <c r="A29" s="20" t="s">
        <v>511</v>
      </c>
      <c r="B29" s="21" t="s">
        <v>512</v>
      </c>
      <c r="C29" s="70" t="s">
        <v>513</v>
      </c>
      <c r="D29" s="211">
        <f>+D30</f>
        <v>0</v>
      </c>
      <c r="E29" s="212">
        <f>+E30</f>
        <v>0</v>
      </c>
      <c r="F29" s="71">
        <f t="shared" si="0"/>
        <v>0</v>
      </c>
    </row>
    <row r="30" spans="1:6" x14ac:dyDescent="0.25">
      <c r="A30" s="42" t="s">
        <v>514</v>
      </c>
      <c r="B30" s="57" t="s">
        <v>515</v>
      </c>
      <c r="C30" s="22"/>
      <c r="D30" s="213">
        <v>0</v>
      </c>
      <c r="E30" s="214">
        <v>0</v>
      </c>
      <c r="F30" s="64">
        <f t="shared" si="0"/>
        <v>0</v>
      </c>
    </row>
    <row r="31" spans="1:6" s="65" customFormat="1" x14ac:dyDescent="0.25">
      <c r="A31" s="20" t="s">
        <v>516</v>
      </c>
      <c r="B31" s="21" t="s">
        <v>517</v>
      </c>
      <c r="C31" s="66"/>
      <c r="D31" s="211">
        <f>+D32+D36</f>
        <v>0</v>
      </c>
      <c r="E31" s="212">
        <f>+E32+E36</f>
        <v>0</v>
      </c>
      <c r="F31" s="71">
        <f t="shared" si="0"/>
        <v>0</v>
      </c>
    </row>
    <row r="32" spans="1:6" s="65" customFormat="1" x14ac:dyDescent="0.25">
      <c r="A32" s="20" t="s">
        <v>518</v>
      </c>
      <c r="B32" s="21" t="s">
        <v>519</v>
      </c>
      <c r="C32" s="70" t="s">
        <v>520</v>
      </c>
      <c r="D32" s="211">
        <f>SUM(D33:D35)</f>
        <v>0</v>
      </c>
      <c r="E32" s="212">
        <f>SUM(E33:E35)</f>
        <v>0</v>
      </c>
      <c r="F32" s="71">
        <f t="shared" si="0"/>
        <v>0</v>
      </c>
    </row>
    <row r="33" spans="1:6" x14ac:dyDescent="0.25">
      <c r="A33" s="42" t="s">
        <v>521</v>
      </c>
      <c r="B33" s="57" t="s">
        <v>522</v>
      </c>
      <c r="C33" s="22"/>
      <c r="D33" s="213">
        <v>0</v>
      </c>
      <c r="E33" s="214">
        <v>0</v>
      </c>
      <c r="F33" s="64">
        <f t="shared" si="0"/>
        <v>0</v>
      </c>
    </row>
    <row r="34" spans="1:6" x14ac:dyDescent="0.25">
      <c r="A34" s="42" t="s">
        <v>523</v>
      </c>
      <c r="B34" s="57" t="s">
        <v>524</v>
      </c>
      <c r="C34" s="22"/>
      <c r="D34" s="213">
        <v>0</v>
      </c>
      <c r="E34" s="214">
        <v>0</v>
      </c>
      <c r="F34" s="64">
        <f t="shared" si="0"/>
        <v>0</v>
      </c>
    </row>
    <row r="35" spans="1:6" x14ac:dyDescent="0.25">
      <c r="A35" s="42" t="s">
        <v>525</v>
      </c>
      <c r="B35" s="57" t="s">
        <v>526</v>
      </c>
      <c r="C35" s="22"/>
      <c r="D35" s="213">
        <v>0</v>
      </c>
      <c r="E35" s="214">
        <v>0</v>
      </c>
      <c r="F35" s="64">
        <f t="shared" si="0"/>
        <v>0</v>
      </c>
    </row>
    <row r="36" spans="1:6" s="65" customFormat="1" x14ac:dyDescent="0.25">
      <c r="A36" s="20" t="s">
        <v>527</v>
      </c>
      <c r="B36" s="21" t="s">
        <v>528</v>
      </c>
      <c r="C36" s="70" t="s">
        <v>529</v>
      </c>
      <c r="D36" s="211">
        <f>+D37</f>
        <v>0</v>
      </c>
      <c r="E36" s="212">
        <f>+E37</f>
        <v>0</v>
      </c>
      <c r="F36" s="71">
        <f t="shared" si="0"/>
        <v>0</v>
      </c>
    </row>
    <row r="37" spans="1:6" x14ac:dyDescent="0.25">
      <c r="A37" s="42" t="s">
        <v>530</v>
      </c>
      <c r="B37" s="57" t="s">
        <v>531</v>
      </c>
      <c r="C37" s="22"/>
      <c r="D37" s="213">
        <v>0</v>
      </c>
      <c r="E37" s="214">
        <v>0</v>
      </c>
      <c r="F37" s="64">
        <f t="shared" si="0"/>
        <v>0</v>
      </c>
    </row>
    <row r="38" spans="1:6" s="65" customFormat="1" ht="25.5" x14ac:dyDescent="0.25">
      <c r="A38" s="20" t="s">
        <v>532</v>
      </c>
      <c r="B38" s="21" t="s">
        <v>533</v>
      </c>
      <c r="C38" s="66"/>
      <c r="D38" s="211">
        <f>+D39+D44+D47+D50+D53+D57+D60+D70</f>
        <v>0</v>
      </c>
      <c r="E38" s="212">
        <f>+E39+E44+E47+E50+E53+E57+E60+E70</f>
        <v>0</v>
      </c>
      <c r="F38" s="71">
        <v>0</v>
      </c>
    </row>
    <row r="39" spans="1:6" s="65" customFormat="1" x14ac:dyDescent="0.25">
      <c r="A39" s="20" t="s">
        <v>534</v>
      </c>
      <c r="B39" s="21" t="s">
        <v>535</v>
      </c>
      <c r="C39" s="70" t="s">
        <v>536</v>
      </c>
      <c r="D39" s="211">
        <f>SUM(D40:D43)</f>
        <v>0</v>
      </c>
      <c r="E39" s="212">
        <f>SUM(E40:E43)</f>
        <v>0</v>
      </c>
      <c r="F39" s="71">
        <v>0</v>
      </c>
    </row>
    <row r="40" spans="1:6" x14ac:dyDescent="0.25">
      <c r="A40" s="42" t="s">
        <v>537</v>
      </c>
      <c r="B40" s="57" t="s">
        <v>538</v>
      </c>
      <c r="C40" s="22"/>
      <c r="D40" s="213">
        <v>0</v>
      </c>
      <c r="E40" s="214">
        <v>0</v>
      </c>
      <c r="F40" s="64">
        <f t="shared" si="0"/>
        <v>0</v>
      </c>
    </row>
    <row r="41" spans="1:6" x14ac:dyDescent="0.25">
      <c r="A41" s="42" t="s">
        <v>539</v>
      </c>
      <c r="B41" s="57" t="s">
        <v>540</v>
      </c>
      <c r="C41" s="22"/>
      <c r="D41" s="213">
        <v>0</v>
      </c>
      <c r="E41" s="214">
        <v>0</v>
      </c>
      <c r="F41" s="64">
        <f t="shared" si="0"/>
        <v>0</v>
      </c>
    </row>
    <row r="42" spans="1:6" x14ac:dyDescent="0.25">
      <c r="A42" s="42" t="s">
        <v>541</v>
      </c>
      <c r="B42" s="57" t="s">
        <v>542</v>
      </c>
      <c r="C42" s="22"/>
      <c r="D42" s="213">
        <v>0</v>
      </c>
      <c r="E42" s="214">
        <v>0</v>
      </c>
      <c r="F42" s="64">
        <v>0</v>
      </c>
    </row>
    <row r="43" spans="1:6" x14ac:dyDescent="0.25">
      <c r="A43" s="42" t="s">
        <v>543</v>
      </c>
      <c r="B43" s="57" t="s">
        <v>544</v>
      </c>
      <c r="C43" s="22"/>
      <c r="D43" s="213">
        <v>0</v>
      </c>
      <c r="E43" s="214">
        <v>0</v>
      </c>
      <c r="F43" s="64">
        <f t="shared" si="0"/>
        <v>0</v>
      </c>
    </row>
    <row r="44" spans="1:6" s="65" customFormat="1" x14ac:dyDescent="0.25">
      <c r="A44" s="20" t="s">
        <v>545</v>
      </c>
      <c r="B44" s="21" t="s">
        <v>546</v>
      </c>
      <c r="C44" s="70" t="s">
        <v>547</v>
      </c>
      <c r="D44" s="211">
        <f>+D45+D46</f>
        <v>0</v>
      </c>
      <c r="E44" s="212">
        <f>+E45+E46</f>
        <v>0</v>
      </c>
      <c r="F44" s="71">
        <f t="shared" si="0"/>
        <v>0</v>
      </c>
    </row>
    <row r="45" spans="1:6" x14ac:dyDescent="0.25">
      <c r="A45" s="42" t="s">
        <v>548</v>
      </c>
      <c r="B45" s="57" t="s">
        <v>549</v>
      </c>
      <c r="C45" s="22"/>
      <c r="D45" s="213">
        <v>0</v>
      </c>
      <c r="E45" s="214">
        <v>0</v>
      </c>
      <c r="F45" s="64">
        <f t="shared" si="0"/>
        <v>0</v>
      </c>
    </row>
    <row r="46" spans="1:6" s="65" customFormat="1" x14ac:dyDescent="0.25">
      <c r="A46" s="20" t="s">
        <v>550</v>
      </c>
      <c r="B46" s="21" t="s">
        <v>551</v>
      </c>
      <c r="C46" s="66"/>
      <c r="D46" s="211">
        <v>0</v>
      </c>
      <c r="E46" s="212">
        <v>0</v>
      </c>
      <c r="F46" s="71">
        <f t="shared" si="0"/>
        <v>0</v>
      </c>
    </row>
    <row r="47" spans="1:6" s="65" customFormat="1" x14ac:dyDescent="0.25">
      <c r="A47" s="20" t="s">
        <v>552</v>
      </c>
      <c r="B47" s="21" t="s">
        <v>553</v>
      </c>
      <c r="C47" s="70" t="s">
        <v>554</v>
      </c>
      <c r="D47" s="211">
        <f>SUM(D48:D49)</f>
        <v>0</v>
      </c>
      <c r="E47" s="212">
        <f>SUM(E48:E49)</f>
        <v>0</v>
      </c>
      <c r="F47" s="71">
        <f t="shared" si="0"/>
        <v>0</v>
      </c>
    </row>
    <row r="48" spans="1:6" x14ac:dyDescent="0.25">
      <c r="A48" s="42" t="s">
        <v>555</v>
      </c>
      <c r="B48" s="57" t="s">
        <v>556</v>
      </c>
      <c r="C48" s="22"/>
      <c r="D48" s="213">
        <v>0</v>
      </c>
      <c r="E48" s="214">
        <v>0</v>
      </c>
      <c r="F48" s="64">
        <f t="shared" si="0"/>
        <v>0</v>
      </c>
    </row>
    <row r="49" spans="1:6" x14ac:dyDescent="0.25">
      <c r="A49" s="42" t="s">
        <v>557</v>
      </c>
      <c r="B49" s="57" t="s">
        <v>558</v>
      </c>
      <c r="C49" s="22"/>
      <c r="D49" s="213">
        <v>0</v>
      </c>
      <c r="E49" s="214">
        <v>0</v>
      </c>
      <c r="F49" s="64">
        <f t="shared" si="0"/>
        <v>0</v>
      </c>
    </row>
    <row r="50" spans="1:6" s="65" customFormat="1" x14ac:dyDescent="0.25">
      <c r="A50" s="20" t="s">
        <v>559</v>
      </c>
      <c r="B50" s="21" t="s">
        <v>560</v>
      </c>
      <c r="C50" s="70" t="s">
        <v>561</v>
      </c>
      <c r="D50" s="211">
        <f>SUM(D51:D52)</f>
        <v>0</v>
      </c>
      <c r="E50" s="212">
        <f>SUM(E51:E52)</f>
        <v>0</v>
      </c>
      <c r="F50" s="71">
        <f t="shared" si="0"/>
        <v>0</v>
      </c>
    </row>
    <row r="51" spans="1:6" x14ac:dyDescent="0.25">
      <c r="A51" s="42" t="s">
        <v>562</v>
      </c>
      <c r="B51" s="57" t="s">
        <v>563</v>
      </c>
      <c r="C51" s="22"/>
      <c r="D51" s="213">
        <v>0</v>
      </c>
      <c r="E51" s="214">
        <v>0</v>
      </c>
      <c r="F51" s="64">
        <f t="shared" si="0"/>
        <v>0</v>
      </c>
    </row>
    <row r="52" spans="1:6" x14ac:dyDescent="0.25">
      <c r="A52" s="42" t="s">
        <v>564</v>
      </c>
      <c r="B52" s="57" t="s">
        <v>565</v>
      </c>
      <c r="C52" s="22"/>
      <c r="D52" s="213">
        <v>0</v>
      </c>
      <c r="E52" s="214">
        <v>0</v>
      </c>
      <c r="F52" s="64">
        <f t="shared" si="0"/>
        <v>0</v>
      </c>
    </row>
    <row r="53" spans="1:6" s="65" customFormat="1" x14ac:dyDescent="0.25">
      <c r="A53" s="20" t="s">
        <v>566</v>
      </c>
      <c r="B53" s="21" t="s">
        <v>567</v>
      </c>
      <c r="C53" s="70" t="s">
        <v>568</v>
      </c>
      <c r="D53" s="211">
        <f>SUM(D54:D56)</f>
        <v>0</v>
      </c>
      <c r="E53" s="212">
        <f>SUM(E54:E56)</f>
        <v>0</v>
      </c>
      <c r="F53" s="71">
        <f t="shared" si="0"/>
        <v>0</v>
      </c>
    </row>
    <row r="54" spans="1:6" x14ac:dyDescent="0.25">
      <c r="A54" s="42" t="s">
        <v>569</v>
      </c>
      <c r="B54" s="57" t="s">
        <v>570</v>
      </c>
      <c r="C54" s="22"/>
      <c r="D54" s="213">
        <v>0</v>
      </c>
      <c r="E54" s="214">
        <v>0</v>
      </c>
      <c r="F54" s="64">
        <f t="shared" si="0"/>
        <v>0</v>
      </c>
    </row>
    <row r="55" spans="1:6" x14ac:dyDescent="0.25">
      <c r="A55" s="42" t="s">
        <v>571</v>
      </c>
      <c r="B55" s="57" t="s">
        <v>572</v>
      </c>
      <c r="C55" s="22"/>
      <c r="D55" s="213">
        <v>0</v>
      </c>
      <c r="E55" s="214">
        <v>0</v>
      </c>
      <c r="F55" s="64">
        <f t="shared" si="0"/>
        <v>0</v>
      </c>
    </row>
    <row r="56" spans="1:6" x14ac:dyDescent="0.25">
      <c r="A56" s="42" t="s">
        <v>573</v>
      </c>
      <c r="B56" s="57" t="s">
        <v>574</v>
      </c>
      <c r="C56" s="22"/>
      <c r="D56" s="213">
        <v>0</v>
      </c>
      <c r="E56" s="214">
        <v>0</v>
      </c>
      <c r="F56" s="64">
        <f t="shared" si="0"/>
        <v>0</v>
      </c>
    </row>
    <row r="57" spans="1:6" s="65" customFormat="1" x14ac:dyDescent="0.25">
      <c r="A57" s="20" t="s">
        <v>575</v>
      </c>
      <c r="B57" s="21" t="s">
        <v>576</v>
      </c>
      <c r="C57" s="70" t="s">
        <v>577</v>
      </c>
      <c r="D57" s="211">
        <f>SUM(D58:D59)</f>
        <v>0</v>
      </c>
      <c r="E57" s="212">
        <f>SUM(E58:E59)</f>
        <v>0</v>
      </c>
      <c r="F57" s="71">
        <f t="shared" si="0"/>
        <v>0</v>
      </c>
    </row>
    <row r="58" spans="1:6" ht="30" x14ac:dyDescent="0.25">
      <c r="A58" s="42" t="s">
        <v>578</v>
      </c>
      <c r="B58" s="57" t="s">
        <v>579</v>
      </c>
      <c r="C58" s="22"/>
      <c r="D58" s="213">
        <v>0</v>
      </c>
      <c r="E58" s="214">
        <v>0</v>
      </c>
      <c r="F58" s="64">
        <f t="shared" si="0"/>
        <v>0</v>
      </c>
    </row>
    <row r="59" spans="1:6" x14ac:dyDescent="0.25">
      <c r="A59" s="42" t="s">
        <v>580</v>
      </c>
      <c r="B59" s="57" t="s">
        <v>581</v>
      </c>
      <c r="C59" s="22"/>
      <c r="D59" s="213">
        <v>0</v>
      </c>
      <c r="E59" s="214">
        <v>0</v>
      </c>
      <c r="F59" s="64">
        <f t="shared" si="0"/>
        <v>0</v>
      </c>
    </row>
    <row r="60" spans="1:6" s="65" customFormat="1" x14ac:dyDescent="0.25">
      <c r="A60" s="20" t="s">
        <v>582</v>
      </c>
      <c r="B60" s="21" t="s">
        <v>583</v>
      </c>
      <c r="C60" s="70" t="s">
        <v>584</v>
      </c>
      <c r="D60" s="211">
        <f>SUM(D61:D69)</f>
        <v>0</v>
      </c>
      <c r="E60" s="212">
        <f>SUM(E61:E69)</f>
        <v>0</v>
      </c>
      <c r="F60" s="71">
        <f t="shared" si="0"/>
        <v>0</v>
      </c>
    </row>
    <row r="61" spans="1:6" x14ac:dyDescent="0.25">
      <c r="A61" s="42" t="s">
        <v>585</v>
      </c>
      <c r="B61" s="57" t="s">
        <v>586</v>
      </c>
      <c r="C61" s="22"/>
      <c r="D61" s="213">
        <v>0</v>
      </c>
      <c r="E61" s="214">
        <v>0</v>
      </c>
      <c r="F61" s="64">
        <f t="shared" si="0"/>
        <v>0</v>
      </c>
    </row>
    <row r="62" spans="1:6" x14ac:dyDescent="0.25">
      <c r="A62" s="42" t="s">
        <v>587</v>
      </c>
      <c r="B62" s="57" t="s">
        <v>588</v>
      </c>
      <c r="C62" s="22"/>
      <c r="D62" s="213">
        <v>0</v>
      </c>
      <c r="E62" s="214">
        <v>0</v>
      </c>
      <c r="F62" s="64">
        <f t="shared" si="0"/>
        <v>0</v>
      </c>
    </row>
    <row r="63" spans="1:6" x14ac:dyDescent="0.25">
      <c r="A63" s="42" t="s">
        <v>589</v>
      </c>
      <c r="B63" s="57" t="s">
        <v>590</v>
      </c>
      <c r="C63" s="22"/>
      <c r="D63" s="213">
        <v>0</v>
      </c>
      <c r="E63" s="214">
        <v>0</v>
      </c>
      <c r="F63" s="64">
        <f t="shared" si="0"/>
        <v>0</v>
      </c>
    </row>
    <row r="64" spans="1:6" x14ac:dyDescent="0.25">
      <c r="A64" s="42" t="s">
        <v>591</v>
      </c>
      <c r="B64" s="57" t="s">
        <v>592</v>
      </c>
      <c r="C64" s="22"/>
      <c r="D64" s="213">
        <v>0</v>
      </c>
      <c r="E64" s="214">
        <v>0</v>
      </c>
      <c r="F64" s="64">
        <f t="shared" si="0"/>
        <v>0</v>
      </c>
    </row>
    <row r="65" spans="1:6" x14ac:dyDescent="0.25">
      <c r="A65" s="42" t="s">
        <v>593</v>
      </c>
      <c r="B65" s="57" t="s">
        <v>594</v>
      </c>
      <c r="C65" s="22"/>
      <c r="D65" s="213">
        <v>0</v>
      </c>
      <c r="E65" s="214">
        <v>0</v>
      </c>
      <c r="F65" s="64">
        <f t="shared" si="0"/>
        <v>0</v>
      </c>
    </row>
    <row r="66" spans="1:6" ht="30" x14ac:dyDescent="0.25">
      <c r="A66" s="42" t="s">
        <v>595</v>
      </c>
      <c r="B66" s="57" t="s">
        <v>596</v>
      </c>
      <c r="C66" s="22"/>
      <c r="D66" s="213">
        <v>0</v>
      </c>
      <c r="E66" s="214">
        <v>0</v>
      </c>
      <c r="F66" s="64">
        <f t="shared" si="0"/>
        <v>0</v>
      </c>
    </row>
    <row r="67" spans="1:6" x14ac:dyDescent="0.25">
      <c r="A67" s="42" t="s">
        <v>597</v>
      </c>
      <c r="B67" s="57" t="s">
        <v>598</v>
      </c>
      <c r="C67" s="22"/>
      <c r="D67" s="213">
        <v>0</v>
      </c>
      <c r="E67" s="214">
        <v>0</v>
      </c>
      <c r="F67" s="64">
        <f t="shared" si="0"/>
        <v>0</v>
      </c>
    </row>
    <row r="68" spans="1:6" x14ac:dyDescent="0.25">
      <c r="A68" s="42" t="s">
        <v>599</v>
      </c>
      <c r="B68" s="57" t="s">
        <v>600</v>
      </c>
      <c r="C68" s="22"/>
      <c r="D68" s="213">
        <v>0</v>
      </c>
      <c r="E68" s="214">
        <v>0</v>
      </c>
      <c r="F68" s="64">
        <f t="shared" si="0"/>
        <v>0</v>
      </c>
    </row>
    <row r="69" spans="1:6" ht="25.5" x14ac:dyDescent="0.25">
      <c r="A69" s="42" t="s">
        <v>601</v>
      </c>
      <c r="B69" s="58" t="s">
        <v>602</v>
      </c>
      <c r="C69" s="22"/>
      <c r="D69" s="213">
        <v>0</v>
      </c>
      <c r="E69" s="214">
        <v>0</v>
      </c>
      <c r="F69" s="64">
        <f t="shared" si="0"/>
        <v>0</v>
      </c>
    </row>
    <row r="70" spans="1:6" s="65" customFormat="1" ht="25.5" x14ac:dyDescent="0.25">
      <c r="A70" s="20" t="s">
        <v>603</v>
      </c>
      <c r="B70" s="21" t="s">
        <v>604</v>
      </c>
      <c r="C70" s="70" t="s">
        <v>605</v>
      </c>
      <c r="D70" s="211">
        <f>+D71</f>
        <v>0</v>
      </c>
      <c r="E70" s="212">
        <f>+E71</f>
        <v>0</v>
      </c>
      <c r="F70" s="71">
        <f t="shared" si="0"/>
        <v>0</v>
      </c>
    </row>
    <row r="71" spans="1:6" ht="30" x14ac:dyDescent="0.25">
      <c r="A71" s="42" t="s">
        <v>606</v>
      </c>
      <c r="B71" s="57" t="s">
        <v>607</v>
      </c>
      <c r="C71" s="22"/>
      <c r="D71" s="213">
        <v>0</v>
      </c>
      <c r="E71" s="214">
        <v>0</v>
      </c>
      <c r="F71" s="64">
        <f t="shared" si="0"/>
        <v>0</v>
      </c>
    </row>
    <row r="72" spans="1:6" s="65" customFormat="1" x14ac:dyDescent="0.25">
      <c r="A72" s="20" t="s">
        <v>608</v>
      </c>
      <c r="B72" s="21" t="s">
        <v>609</v>
      </c>
      <c r="C72" s="66"/>
      <c r="D72" s="211">
        <f>+D73+D77+D81</f>
        <v>0</v>
      </c>
      <c r="E72" s="212">
        <f>+E73+E77+E81</f>
        <v>0</v>
      </c>
      <c r="F72" s="71">
        <f t="shared" si="0"/>
        <v>0</v>
      </c>
    </row>
    <row r="73" spans="1:6" s="65" customFormat="1" x14ac:dyDescent="0.25">
      <c r="A73" s="20" t="s">
        <v>610</v>
      </c>
      <c r="B73" s="21" t="s">
        <v>611</v>
      </c>
      <c r="C73" s="70" t="s">
        <v>612</v>
      </c>
      <c r="D73" s="211">
        <f>SUM(D74:D76)</f>
        <v>0</v>
      </c>
      <c r="E73" s="212">
        <f>SUM(E74:E76)</f>
        <v>0</v>
      </c>
      <c r="F73" s="71">
        <f t="shared" ref="F73:F132" si="1">+D73-E73</f>
        <v>0</v>
      </c>
    </row>
    <row r="74" spans="1:6" x14ac:dyDescent="0.25">
      <c r="A74" s="42" t="s">
        <v>613</v>
      </c>
      <c r="B74" s="57" t="s">
        <v>614</v>
      </c>
      <c r="C74" s="22"/>
      <c r="D74" s="213">
        <v>0</v>
      </c>
      <c r="E74" s="214">
        <v>0</v>
      </c>
      <c r="F74" s="64">
        <f t="shared" si="1"/>
        <v>0</v>
      </c>
    </row>
    <row r="75" spans="1:6" x14ac:dyDescent="0.25">
      <c r="A75" s="42" t="s">
        <v>615</v>
      </c>
      <c r="B75" s="57" t="s">
        <v>616</v>
      </c>
      <c r="C75" s="22"/>
      <c r="D75" s="213">
        <v>0</v>
      </c>
      <c r="E75" s="214">
        <v>0</v>
      </c>
      <c r="F75" s="64">
        <f t="shared" si="1"/>
        <v>0</v>
      </c>
    </row>
    <row r="76" spans="1:6" x14ac:dyDescent="0.25">
      <c r="A76" s="42" t="s">
        <v>617</v>
      </c>
      <c r="B76" s="57" t="s">
        <v>618</v>
      </c>
      <c r="C76" s="22"/>
      <c r="D76" s="213">
        <v>0</v>
      </c>
      <c r="E76" s="214">
        <v>0</v>
      </c>
      <c r="F76" s="64">
        <f t="shared" si="1"/>
        <v>0</v>
      </c>
    </row>
    <row r="77" spans="1:6" s="65" customFormat="1" x14ac:dyDescent="0.25">
      <c r="A77" s="20" t="s">
        <v>619</v>
      </c>
      <c r="B77" s="21" t="s">
        <v>620</v>
      </c>
      <c r="C77" s="70" t="s">
        <v>621</v>
      </c>
      <c r="D77" s="211">
        <f>SUM(D78:D80)</f>
        <v>0</v>
      </c>
      <c r="E77" s="212">
        <f>SUM(E78:E80)</f>
        <v>0</v>
      </c>
      <c r="F77" s="71">
        <f t="shared" si="1"/>
        <v>0</v>
      </c>
    </row>
    <row r="78" spans="1:6" x14ac:dyDescent="0.25">
      <c r="A78" s="42" t="s">
        <v>622</v>
      </c>
      <c r="B78" s="57" t="s">
        <v>623</v>
      </c>
      <c r="C78" s="22"/>
      <c r="D78" s="213">
        <v>0</v>
      </c>
      <c r="E78" s="214">
        <v>0</v>
      </c>
      <c r="F78" s="64">
        <f t="shared" si="1"/>
        <v>0</v>
      </c>
    </row>
    <row r="79" spans="1:6" x14ac:dyDescent="0.25">
      <c r="A79" s="42" t="s">
        <v>624</v>
      </c>
      <c r="B79" s="57" t="s">
        <v>625</v>
      </c>
      <c r="C79" s="22"/>
      <c r="D79" s="213">
        <v>0</v>
      </c>
      <c r="E79" s="214">
        <v>0</v>
      </c>
      <c r="F79" s="64">
        <f t="shared" si="1"/>
        <v>0</v>
      </c>
    </row>
    <row r="80" spans="1:6" x14ac:dyDescent="0.25">
      <c r="A80" s="42" t="s">
        <v>626</v>
      </c>
      <c r="B80" s="57" t="s">
        <v>627</v>
      </c>
      <c r="C80" s="22"/>
      <c r="D80" s="213">
        <v>0</v>
      </c>
      <c r="E80" s="214">
        <v>0</v>
      </c>
      <c r="F80" s="64">
        <f t="shared" si="1"/>
        <v>0</v>
      </c>
    </row>
    <row r="81" spans="1:6" s="65" customFormat="1" x14ac:dyDescent="0.25">
      <c r="A81" s="20" t="s">
        <v>628</v>
      </c>
      <c r="B81" s="21" t="s">
        <v>629</v>
      </c>
      <c r="C81" s="70" t="s">
        <v>630</v>
      </c>
      <c r="D81" s="211">
        <f>SUM(D82:D89)</f>
        <v>0</v>
      </c>
      <c r="E81" s="212">
        <f>SUM(E82:E89)</f>
        <v>0</v>
      </c>
      <c r="F81" s="71">
        <f t="shared" si="1"/>
        <v>0</v>
      </c>
    </row>
    <row r="82" spans="1:6" x14ac:dyDescent="0.25">
      <c r="A82" s="42" t="s">
        <v>631</v>
      </c>
      <c r="B82" s="57" t="s">
        <v>632</v>
      </c>
      <c r="C82" s="22"/>
      <c r="D82" s="213">
        <v>0</v>
      </c>
      <c r="E82" s="214">
        <v>0</v>
      </c>
      <c r="F82" s="64">
        <f t="shared" si="1"/>
        <v>0</v>
      </c>
    </row>
    <row r="83" spans="1:6" x14ac:dyDescent="0.25">
      <c r="A83" s="42" t="s">
        <v>633</v>
      </c>
      <c r="B83" s="57" t="s">
        <v>634</v>
      </c>
      <c r="C83" s="22"/>
      <c r="D83" s="213">
        <v>0</v>
      </c>
      <c r="E83" s="214">
        <v>0</v>
      </c>
      <c r="F83" s="64">
        <f t="shared" si="1"/>
        <v>0</v>
      </c>
    </row>
    <row r="84" spans="1:6" x14ac:dyDescent="0.25">
      <c r="A84" s="42" t="s">
        <v>635</v>
      </c>
      <c r="B84" s="57" t="s">
        <v>636</v>
      </c>
      <c r="C84" s="22"/>
      <c r="D84" s="213">
        <v>0</v>
      </c>
      <c r="E84" s="214">
        <v>0</v>
      </c>
      <c r="F84" s="64">
        <f t="shared" si="1"/>
        <v>0</v>
      </c>
    </row>
    <row r="85" spans="1:6" x14ac:dyDescent="0.25">
      <c r="A85" s="42" t="s">
        <v>637</v>
      </c>
      <c r="B85" s="57" t="s">
        <v>638</v>
      </c>
      <c r="C85" s="22"/>
      <c r="D85" s="213">
        <v>0</v>
      </c>
      <c r="E85" s="214">
        <v>0</v>
      </c>
      <c r="F85" s="64">
        <f t="shared" si="1"/>
        <v>0</v>
      </c>
    </row>
    <row r="86" spans="1:6" x14ac:dyDescent="0.25">
      <c r="A86" s="42" t="s">
        <v>639</v>
      </c>
      <c r="B86" s="57" t="s">
        <v>640</v>
      </c>
      <c r="C86" s="22"/>
      <c r="D86" s="213">
        <v>0</v>
      </c>
      <c r="E86" s="214">
        <v>0</v>
      </c>
      <c r="F86" s="64">
        <f t="shared" si="1"/>
        <v>0</v>
      </c>
    </row>
    <row r="87" spans="1:6" x14ac:dyDescent="0.25">
      <c r="A87" s="42" t="s">
        <v>641</v>
      </c>
      <c r="B87" s="57" t="s">
        <v>642</v>
      </c>
      <c r="C87" s="22"/>
      <c r="D87" s="213">
        <v>0</v>
      </c>
      <c r="E87" s="214">
        <v>0</v>
      </c>
      <c r="F87" s="64">
        <f t="shared" si="1"/>
        <v>0</v>
      </c>
    </row>
    <row r="88" spans="1:6" x14ac:dyDescent="0.25">
      <c r="A88" s="42" t="s">
        <v>643</v>
      </c>
      <c r="B88" s="57" t="s">
        <v>644</v>
      </c>
      <c r="C88" s="22"/>
      <c r="D88" s="213">
        <v>0</v>
      </c>
      <c r="E88" s="214">
        <v>0</v>
      </c>
      <c r="F88" s="64">
        <f t="shared" si="1"/>
        <v>0</v>
      </c>
    </row>
    <row r="89" spans="1:6" x14ac:dyDescent="0.25">
      <c r="A89" s="42" t="s">
        <v>645</v>
      </c>
      <c r="B89" s="57" t="s">
        <v>646</v>
      </c>
      <c r="C89" s="22"/>
      <c r="D89" s="213">
        <v>0</v>
      </c>
      <c r="E89" s="214">
        <v>0</v>
      </c>
      <c r="F89" s="64">
        <f t="shared" si="1"/>
        <v>0</v>
      </c>
    </row>
    <row r="90" spans="1:6" s="65" customFormat="1" x14ac:dyDescent="0.25">
      <c r="A90" s="20" t="s">
        <v>87</v>
      </c>
      <c r="B90" s="21" t="s">
        <v>88</v>
      </c>
      <c r="C90" s="66"/>
      <c r="D90" s="211">
        <f>+D91+D95</f>
        <v>821722158.95000005</v>
      </c>
      <c r="E90" s="212">
        <f>+E91+E95</f>
        <v>0</v>
      </c>
      <c r="F90" s="71">
        <v>0</v>
      </c>
    </row>
    <row r="91" spans="1:6" s="65" customFormat="1" x14ac:dyDescent="0.25">
      <c r="A91" s="20" t="s">
        <v>89</v>
      </c>
      <c r="B91" s="21" t="s">
        <v>90</v>
      </c>
      <c r="C91" s="70" t="s">
        <v>647</v>
      </c>
      <c r="D91" s="211">
        <f>SUM(D92:D94)</f>
        <v>821722158.95000005</v>
      </c>
      <c r="E91" s="212">
        <f>SUM(E92:E94)</f>
        <v>0</v>
      </c>
      <c r="F91" s="71">
        <v>0</v>
      </c>
    </row>
    <row r="92" spans="1:6" x14ac:dyDescent="0.25">
      <c r="A92" s="42" t="s">
        <v>648</v>
      </c>
      <c r="B92" s="57" t="s">
        <v>649</v>
      </c>
      <c r="C92" s="22"/>
      <c r="D92" s="213">
        <v>0</v>
      </c>
      <c r="E92" s="214">
        <v>0</v>
      </c>
      <c r="F92" s="64">
        <f t="shared" si="1"/>
        <v>0</v>
      </c>
    </row>
    <row r="93" spans="1:6" x14ac:dyDescent="0.25">
      <c r="A93" s="42" t="s">
        <v>91</v>
      </c>
      <c r="B93" s="57" t="s">
        <v>92</v>
      </c>
      <c r="C93" s="22"/>
      <c r="D93" s="213">
        <f>+'Balanza de Comprobación'!G49</f>
        <v>821722158.95000005</v>
      </c>
      <c r="E93" s="214">
        <v>0</v>
      </c>
      <c r="F93" s="64">
        <v>0</v>
      </c>
    </row>
    <row r="94" spans="1:6" x14ac:dyDescent="0.25">
      <c r="A94" s="42" t="s">
        <v>650</v>
      </c>
      <c r="B94" s="57" t="s">
        <v>651</v>
      </c>
      <c r="C94" s="22"/>
      <c r="D94" s="213">
        <v>0</v>
      </c>
      <c r="E94" s="214">
        <v>0</v>
      </c>
      <c r="F94" s="71">
        <v>0</v>
      </c>
    </row>
    <row r="95" spans="1:6" s="65" customFormat="1" x14ac:dyDescent="0.25">
      <c r="A95" s="20" t="s">
        <v>652</v>
      </c>
      <c r="B95" s="21" t="s">
        <v>415</v>
      </c>
      <c r="C95" s="70" t="s">
        <v>653</v>
      </c>
      <c r="D95" s="211">
        <f>SUM(D96:D98)</f>
        <v>0</v>
      </c>
      <c r="E95" s="212">
        <f>SUM(E96:E98)</f>
        <v>0</v>
      </c>
      <c r="F95" s="71">
        <f t="shared" si="1"/>
        <v>0</v>
      </c>
    </row>
    <row r="96" spans="1:6" x14ac:dyDescent="0.25">
      <c r="A96" s="42" t="s">
        <v>654</v>
      </c>
      <c r="B96" s="57" t="s">
        <v>655</v>
      </c>
      <c r="C96" s="22"/>
      <c r="D96" s="213">
        <v>0</v>
      </c>
      <c r="E96" s="214">
        <v>0</v>
      </c>
      <c r="F96" s="64">
        <f t="shared" si="1"/>
        <v>0</v>
      </c>
    </row>
    <row r="97" spans="1:6" x14ac:dyDescent="0.25">
      <c r="A97" s="42" t="s">
        <v>656</v>
      </c>
      <c r="B97" s="57" t="s">
        <v>657</v>
      </c>
      <c r="C97" s="22"/>
      <c r="D97" s="213"/>
      <c r="E97" s="214"/>
      <c r="F97" s="64">
        <f t="shared" si="1"/>
        <v>0</v>
      </c>
    </row>
    <row r="98" spans="1:6" x14ac:dyDescent="0.25">
      <c r="A98" s="42" t="s">
        <v>658</v>
      </c>
      <c r="B98" s="57" t="s">
        <v>659</v>
      </c>
      <c r="C98" s="22"/>
      <c r="D98" s="213">
        <v>0</v>
      </c>
      <c r="E98" s="214">
        <v>0</v>
      </c>
      <c r="F98" s="64">
        <f t="shared" si="1"/>
        <v>0</v>
      </c>
    </row>
    <row r="99" spans="1:6" s="65" customFormat="1" x14ac:dyDescent="0.25">
      <c r="A99" s="20" t="s">
        <v>660</v>
      </c>
      <c r="B99" s="21" t="s">
        <v>661</v>
      </c>
      <c r="C99" s="66"/>
      <c r="D99" s="211">
        <f>+D100+D107+D110+D118+D122+D128+D131</f>
        <v>0</v>
      </c>
      <c r="E99" s="212">
        <f>+E100+E107+E110+E118+E122+E128+E131</f>
        <v>0</v>
      </c>
      <c r="F99" s="71">
        <v>0</v>
      </c>
    </row>
    <row r="100" spans="1:6" s="65" customFormat="1" x14ac:dyDescent="0.25">
      <c r="A100" s="20" t="s">
        <v>662</v>
      </c>
      <c r="B100" s="21" t="s">
        <v>663</v>
      </c>
      <c r="C100" s="70" t="s">
        <v>664</v>
      </c>
      <c r="D100" s="211">
        <f>SUM(D101:D106)</f>
        <v>0</v>
      </c>
      <c r="E100" s="212">
        <f>SUM(E101:E106)</f>
        <v>0</v>
      </c>
      <c r="F100" s="71">
        <v>0</v>
      </c>
    </row>
    <row r="101" spans="1:6" x14ac:dyDescent="0.25">
      <c r="A101" s="42" t="s">
        <v>665</v>
      </c>
      <c r="B101" s="57" t="s">
        <v>666</v>
      </c>
      <c r="C101" s="22"/>
      <c r="D101" s="213">
        <v>0</v>
      </c>
      <c r="E101" s="214"/>
      <c r="F101" s="64">
        <v>0</v>
      </c>
    </row>
    <row r="102" spans="1:6" x14ac:dyDescent="0.25">
      <c r="A102" s="42" t="s">
        <v>667</v>
      </c>
      <c r="B102" s="57" t="s">
        <v>668</v>
      </c>
      <c r="C102" s="22"/>
      <c r="D102" s="213">
        <v>0</v>
      </c>
      <c r="E102" s="214">
        <v>0</v>
      </c>
      <c r="F102" s="64">
        <f t="shared" si="1"/>
        <v>0</v>
      </c>
    </row>
    <row r="103" spans="1:6" x14ac:dyDescent="0.25">
      <c r="A103" s="42" t="s">
        <v>669</v>
      </c>
      <c r="B103" s="57" t="s">
        <v>670</v>
      </c>
      <c r="C103" s="22"/>
      <c r="D103" s="213">
        <v>0</v>
      </c>
      <c r="E103" s="214">
        <v>0</v>
      </c>
      <c r="F103" s="64">
        <f t="shared" si="1"/>
        <v>0</v>
      </c>
    </row>
    <row r="104" spans="1:6" x14ac:dyDescent="0.25">
      <c r="A104" s="42" t="s">
        <v>671</v>
      </c>
      <c r="B104" s="57" t="s">
        <v>672</v>
      </c>
      <c r="C104" s="22"/>
      <c r="D104" s="213">
        <v>0</v>
      </c>
      <c r="E104" s="214">
        <v>0</v>
      </c>
      <c r="F104" s="64">
        <f t="shared" si="1"/>
        <v>0</v>
      </c>
    </row>
    <row r="105" spans="1:6" ht="30" x14ac:dyDescent="0.25">
      <c r="A105" s="42" t="s">
        <v>673</v>
      </c>
      <c r="B105" s="57" t="s">
        <v>674</v>
      </c>
      <c r="C105" s="22"/>
      <c r="D105" s="213">
        <v>0</v>
      </c>
      <c r="E105" s="214">
        <v>0</v>
      </c>
      <c r="F105" s="64">
        <f t="shared" si="1"/>
        <v>0</v>
      </c>
    </row>
    <row r="106" spans="1:6" x14ac:dyDescent="0.25">
      <c r="A106" s="42" t="s">
        <v>675</v>
      </c>
      <c r="B106" s="57" t="s">
        <v>676</v>
      </c>
      <c r="C106" s="22"/>
      <c r="D106" s="213">
        <v>0</v>
      </c>
      <c r="E106" s="214">
        <v>0</v>
      </c>
      <c r="F106" s="64">
        <f t="shared" si="1"/>
        <v>0</v>
      </c>
    </row>
    <row r="107" spans="1:6" s="65" customFormat="1" x14ac:dyDescent="0.25">
      <c r="A107" s="20" t="s">
        <v>677</v>
      </c>
      <c r="B107" s="21" t="s">
        <v>678</v>
      </c>
      <c r="C107" s="70" t="s">
        <v>679</v>
      </c>
      <c r="D107" s="211">
        <f>SUM(D108:D109)</f>
        <v>0</v>
      </c>
      <c r="E107" s="212">
        <f>SUM(E108:E109)</f>
        <v>0</v>
      </c>
      <c r="F107" s="71">
        <f t="shared" si="1"/>
        <v>0</v>
      </c>
    </row>
    <row r="108" spans="1:6" x14ac:dyDescent="0.25">
      <c r="A108" s="42" t="s">
        <v>680</v>
      </c>
      <c r="B108" s="57" t="s">
        <v>681</v>
      </c>
      <c r="C108" s="22"/>
      <c r="D108" s="213">
        <v>0</v>
      </c>
      <c r="E108" s="214">
        <v>0</v>
      </c>
      <c r="F108" s="64">
        <f t="shared" si="1"/>
        <v>0</v>
      </c>
    </row>
    <row r="109" spans="1:6" x14ac:dyDescent="0.25">
      <c r="A109" s="42" t="s">
        <v>682</v>
      </c>
      <c r="B109" s="58" t="s">
        <v>683</v>
      </c>
      <c r="C109" s="22"/>
      <c r="D109" s="213">
        <v>0</v>
      </c>
      <c r="E109" s="214">
        <v>0</v>
      </c>
      <c r="F109" s="64">
        <f t="shared" si="1"/>
        <v>0</v>
      </c>
    </row>
    <row r="110" spans="1:6" s="65" customFormat="1" x14ac:dyDescent="0.25">
      <c r="A110" s="20" t="s">
        <v>684</v>
      </c>
      <c r="B110" s="21" t="s">
        <v>685</v>
      </c>
      <c r="C110" s="70" t="s">
        <v>686</v>
      </c>
      <c r="D110" s="211">
        <f>SUM(D111:D117)</f>
        <v>0</v>
      </c>
      <c r="E110" s="212">
        <f>SUM(E111:E117)</f>
        <v>0</v>
      </c>
      <c r="F110" s="71">
        <f t="shared" si="1"/>
        <v>0</v>
      </c>
    </row>
    <row r="111" spans="1:6" x14ac:dyDescent="0.25">
      <c r="A111" s="42" t="s">
        <v>687</v>
      </c>
      <c r="B111" s="58" t="s">
        <v>688</v>
      </c>
      <c r="C111" s="22"/>
      <c r="D111" s="213">
        <v>0</v>
      </c>
      <c r="E111" s="214">
        <v>0</v>
      </c>
      <c r="F111" s="64">
        <f t="shared" si="1"/>
        <v>0</v>
      </c>
    </row>
    <row r="112" spans="1:6" x14ac:dyDescent="0.25">
      <c r="A112" s="42" t="s">
        <v>689</v>
      </c>
      <c r="B112" s="58" t="s">
        <v>690</v>
      </c>
      <c r="C112" s="22"/>
      <c r="D112" s="213">
        <v>0</v>
      </c>
      <c r="E112" s="214">
        <v>0</v>
      </c>
      <c r="F112" s="64">
        <f t="shared" si="1"/>
        <v>0</v>
      </c>
    </row>
    <row r="113" spans="1:6" ht="30" x14ac:dyDescent="0.25">
      <c r="A113" s="42" t="s">
        <v>691</v>
      </c>
      <c r="B113" s="57" t="s">
        <v>692</v>
      </c>
      <c r="C113" s="22"/>
      <c r="D113" s="213">
        <v>0</v>
      </c>
      <c r="E113" s="214">
        <v>0</v>
      </c>
      <c r="F113" s="64">
        <f t="shared" si="1"/>
        <v>0</v>
      </c>
    </row>
    <row r="114" spans="1:6" ht="30" x14ac:dyDescent="0.25">
      <c r="A114" s="42" t="s">
        <v>693</v>
      </c>
      <c r="B114" s="57" t="s">
        <v>694</v>
      </c>
      <c r="C114" s="22"/>
      <c r="D114" s="213">
        <v>0</v>
      </c>
      <c r="E114" s="214">
        <v>0</v>
      </c>
      <c r="F114" s="64">
        <f t="shared" si="1"/>
        <v>0</v>
      </c>
    </row>
    <row r="115" spans="1:6" ht="30" x14ac:dyDescent="0.25">
      <c r="A115" s="42" t="s">
        <v>695</v>
      </c>
      <c r="B115" s="57" t="s">
        <v>696</v>
      </c>
      <c r="C115" s="22"/>
      <c r="D115" s="213">
        <v>0</v>
      </c>
      <c r="E115" s="214">
        <v>0</v>
      </c>
      <c r="F115" s="64">
        <f t="shared" si="1"/>
        <v>0</v>
      </c>
    </row>
    <row r="116" spans="1:6" ht="30" x14ac:dyDescent="0.25">
      <c r="A116" s="42" t="s">
        <v>697</v>
      </c>
      <c r="B116" s="57" t="s">
        <v>698</v>
      </c>
      <c r="C116" s="22"/>
      <c r="D116" s="213">
        <v>0</v>
      </c>
      <c r="E116" s="214">
        <v>0</v>
      </c>
      <c r="F116" s="64">
        <f t="shared" si="1"/>
        <v>0</v>
      </c>
    </row>
    <row r="117" spans="1:6" ht="30" x14ac:dyDescent="0.25">
      <c r="A117" s="42" t="s">
        <v>699</v>
      </c>
      <c r="B117" s="57" t="s">
        <v>700</v>
      </c>
      <c r="C117" s="22"/>
      <c r="D117" s="213">
        <v>0</v>
      </c>
      <c r="E117" s="214">
        <v>0</v>
      </c>
      <c r="F117" s="64">
        <f t="shared" si="1"/>
        <v>0</v>
      </c>
    </row>
    <row r="118" spans="1:6" s="65" customFormat="1" x14ac:dyDescent="0.25">
      <c r="A118" s="20" t="s">
        <v>701</v>
      </c>
      <c r="B118" s="21" t="s">
        <v>702</v>
      </c>
      <c r="C118" s="70" t="s">
        <v>703</v>
      </c>
      <c r="D118" s="211">
        <f>+D119+D120+D121</f>
        <v>0</v>
      </c>
      <c r="E118" s="212">
        <f>+E119+E120+E121</f>
        <v>0</v>
      </c>
      <c r="F118" s="71">
        <f t="shared" si="1"/>
        <v>0</v>
      </c>
    </row>
    <row r="119" spans="1:6" x14ac:dyDescent="0.25">
      <c r="A119" s="42" t="s">
        <v>704</v>
      </c>
      <c r="B119" s="58" t="s">
        <v>705</v>
      </c>
      <c r="C119" s="22"/>
      <c r="D119" s="213">
        <v>0</v>
      </c>
      <c r="E119" s="214">
        <v>0</v>
      </c>
      <c r="F119" s="64">
        <f t="shared" si="1"/>
        <v>0</v>
      </c>
    </row>
    <row r="120" spans="1:6" x14ac:dyDescent="0.25">
      <c r="A120" s="42" t="s">
        <v>706</v>
      </c>
      <c r="B120" s="58" t="s">
        <v>707</v>
      </c>
      <c r="C120" s="22"/>
      <c r="D120" s="213">
        <v>0</v>
      </c>
      <c r="E120" s="214">
        <v>0</v>
      </c>
      <c r="F120" s="64">
        <f t="shared" si="1"/>
        <v>0</v>
      </c>
    </row>
    <row r="121" spans="1:6" x14ac:dyDescent="0.25">
      <c r="A121" s="42" t="s">
        <v>708</v>
      </c>
      <c r="B121" s="58" t="s">
        <v>709</v>
      </c>
      <c r="C121" s="22"/>
      <c r="D121" s="213">
        <v>0</v>
      </c>
      <c r="E121" s="214">
        <v>0</v>
      </c>
      <c r="F121" s="64">
        <f t="shared" si="1"/>
        <v>0</v>
      </c>
    </row>
    <row r="122" spans="1:6" s="65" customFormat="1" x14ac:dyDescent="0.25">
      <c r="A122" s="20" t="s">
        <v>710</v>
      </c>
      <c r="B122" s="21" t="s">
        <v>711</v>
      </c>
      <c r="C122" s="70" t="s">
        <v>712</v>
      </c>
      <c r="D122" s="211">
        <f>SUM(D123:D127)</f>
        <v>0</v>
      </c>
      <c r="E122" s="212">
        <f>SUM(E123:E127)</f>
        <v>0</v>
      </c>
      <c r="F122" s="71">
        <f t="shared" si="1"/>
        <v>0</v>
      </c>
    </row>
    <row r="123" spans="1:6" x14ac:dyDescent="0.25">
      <c r="A123" s="42" t="s">
        <v>713</v>
      </c>
      <c r="B123" s="57" t="s">
        <v>714</v>
      </c>
      <c r="C123" s="22"/>
      <c r="D123" s="213">
        <v>0</v>
      </c>
      <c r="E123" s="214">
        <v>0</v>
      </c>
      <c r="F123" s="64">
        <f t="shared" si="1"/>
        <v>0</v>
      </c>
    </row>
    <row r="124" spans="1:6" x14ac:dyDescent="0.25">
      <c r="A124" s="42" t="s">
        <v>715</v>
      </c>
      <c r="B124" s="57" t="s">
        <v>716</v>
      </c>
      <c r="C124" s="22"/>
      <c r="D124" s="213">
        <v>0</v>
      </c>
      <c r="E124" s="214">
        <v>0</v>
      </c>
      <c r="F124" s="64">
        <f t="shared" si="1"/>
        <v>0</v>
      </c>
    </row>
    <row r="125" spans="1:6" x14ac:dyDescent="0.25">
      <c r="A125" s="42" t="s">
        <v>717</v>
      </c>
      <c r="B125" s="58" t="s">
        <v>718</v>
      </c>
      <c r="C125" s="22"/>
      <c r="D125" s="213">
        <v>0</v>
      </c>
      <c r="E125" s="214">
        <v>0</v>
      </c>
      <c r="F125" s="64">
        <f t="shared" si="1"/>
        <v>0</v>
      </c>
    </row>
    <row r="126" spans="1:6" x14ac:dyDescent="0.25">
      <c r="A126" s="42" t="s">
        <v>719</v>
      </c>
      <c r="B126" s="58" t="s">
        <v>720</v>
      </c>
      <c r="C126" s="22"/>
      <c r="D126" s="213">
        <v>0</v>
      </c>
      <c r="E126" s="214">
        <v>0</v>
      </c>
      <c r="F126" s="64">
        <f t="shared" si="1"/>
        <v>0</v>
      </c>
    </row>
    <row r="127" spans="1:6" x14ac:dyDescent="0.25">
      <c r="A127" s="42" t="s">
        <v>721</v>
      </c>
      <c r="B127" s="57" t="s">
        <v>722</v>
      </c>
      <c r="C127" s="22"/>
      <c r="D127" s="213">
        <v>0</v>
      </c>
      <c r="E127" s="214">
        <v>0</v>
      </c>
      <c r="F127" s="64">
        <f t="shared" si="1"/>
        <v>0</v>
      </c>
    </row>
    <row r="128" spans="1:6" s="65" customFormat="1" ht="25.5" x14ac:dyDescent="0.25">
      <c r="A128" s="20" t="s">
        <v>723</v>
      </c>
      <c r="B128" s="21" t="s">
        <v>724</v>
      </c>
      <c r="C128" s="70" t="s">
        <v>725</v>
      </c>
      <c r="D128" s="211">
        <f>+D129+D130</f>
        <v>0</v>
      </c>
      <c r="E128" s="212">
        <f>+E129+E130</f>
        <v>0</v>
      </c>
      <c r="F128" s="71">
        <f t="shared" si="1"/>
        <v>0</v>
      </c>
    </row>
    <row r="129" spans="1:6" x14ac:dyDescent="0.25">
      <c r="A129" s="42" t="s">
        <v>726</v>
      </c>
      <c r="B129" s="57" t="s">
        <v>727</v>
      </c>
      <c r="C129" s="22"/>
      <c r="D129" s="213">
        <v>0</v>
      </c>
      <c r="E129" s="214">
        <v>0</v>
      </c>
      <c r="F129" s="64">
        <f t="shared" si="1"/>
        <v>0</v>
      </c>
    </row>
    <row r="130" spans="1:6" ht="30" x14ac:dyDescent="0.25">
      <c r="A130" s="42" t="s">
        <v>728</v>
      </c>
      <c r="B130" s="57" t="s">
        <v>729</v>
      </c>
      <c r="C130" s="22"/>
      <c r="D130" s="213">
        <v>0</v>
      </c>
      <c r="E130" s="214">
        <v>0</v>
      </c>
      <c r="F130" s="64">
        <f t="shared" si="1"/>
        <v>0</v>
      </c>
    </row>
    <row r="131" spans="1:6" s="65" customFormat="1" x14ac:dyDescent="0.25">
      <c r="A131" s="20" t="s">
        <v>730</v>
      </c>
      <c r="B131" s="21" t="s">
        <v>731</v>
      </c>
      <c r="C131" s="70" t="s">
        <v>732</v>
      </c>
      <c r="D131" s="211">
        <f>+D132</f>
        <v>0</v>
      </c>
      <c r="E131" s="212">
        <f>+E132</f>
        <v>0</v>
      </c>
      <c r="F131" s="71">
        <f t="shared" si="1"/>
        <v>0</v>
      </c>
    </row>
    <row r="132" spans="1:6" x14ac:dyDescent="0.25">
      <c r="A132" s="42" t="s">
        <v>733</v>
      </c>
      <c r="B132" s="57" t="s">
        <v>734</v>
      </c>
      <c r="C132" s="22"/>
      <c r="D132" s="213">
        <v>0</v>
      </c>
      <c r="E132" s="214">
        <v>0</v>
      </c>
      <c r="F132" s="64">
        <f t="shared" si="1"/>
        <v>0</v>
      </c>
    </row>
    <row r="133" spans="1:6" s="47" customFormat="1" ht="15.75" x14ac:dyDescent="0.25">
      <c r="A133" s="45"/>
      <c r="B133" s="44" t="s">
        <v>735</v>
      </c>
      <c r="C133" s="46"/>
      <c r="D133" s="211">
        <f>+D99+D90+D72+D38+D31+D8</f>
        <v>821722158.95000005</v>
      </c>
      <c r="E133" s="212">
        <f>+E99+E90+E72+E38+E31+E8</f>
        <v>0</v>
      </c>
      <c r="F133" s="71">
        <v>0</v>
      </c>
    </row>
    <row r="134" spans="1:6" x14ac:dyDescent="0.25">
      <c r="A134" s="42"/>
      <c r="B134" s="57"/>
      <c r="C134" s="22"/>
      <c r="D134" s="213"/>
      <c r="E134" s="214"/>
      <c r="F134" s="64"/>
    </row>
    <row r="135" spans="1:6" x14ac:dyDescent="0.25">
      <c r="A135" s="42"/>
      <c r="B135" s="57"/>
      <c r="C135" s="22"/>
      <c r="D135" s="213"/>
      <c r="E135" s="214"/>
      <c r="F135" s="64"/>
    </row>
    <row r="136" spans="1:6" s="65" customFormat="1" x14ac:dyDescent="0.25">
      <c r="A136" s="55" t="s">
        <v>105</v>
      </c>
      <c r="B136" s="56" t="s">
        <v>106</v>
      </c>
      <c r="C136" s="66"/>
      <c r="D136" s="211"/>
      <c r="E136" s="212"/>
      <c r="F136" s="71"/>
    </row>
    <row r="137" spans="1:6" s="65" customFormat="1" x14ac:dyDescent="0.25">
      <c r="A137" s="20" t="s">
        <v>736</v>
      </c>
      <c r="B137" s="21" t="s">
        <v>737</v>
      </c>
      <c r="C137" s="66"/>
      <c r="D137" s="211">
        <f>+D138+D147+D157+D163+D166+D169+D173+D176</f>
        <v>3002981.69</v>
      </c>
      <c r="E137" s="212">
        <f>+E138+E147+E157+E163+E166+E169+E173+E176</f>
        <v>0</v>
      </c>
      <c r="F137" s="71">
        <v>0</v>
      </c>
    </row>
    <row r="138" spans="1:6" s="65" customFormat="1" x14ac:dyDescent="0.25">
      <c r="A138" s="20" t="s">
        <v>738</v>
      </c>
      <c r="B138" s="21" t="s">
        <v>739</v>
      </c>
      <c r="C138" s="70" t="s">
        <v>740</v>
      </c>
      <c r="D138" s="211">
        <f>SUM(D140:D146)</f>
        <v>0</v>
      </c>
      <c r="E138" s="212">
        <f>SUM(E140:E146)</f>
        <v>0</v>
      </c>
      <c r="F138" s="71">
        <f t="shared" ref="F138:F200" si="2">+D138-E138</f>
        <v>0</v>
      </c>
    </row>
    <row r="139" spans="1:6" x14ac:dyDescent="0.25">
      <c r="A139" s="42" t="s">
        <v>741</v>
      </c>
      <c r="B139" s="57" t="s">
        <v>742</v>
      </c>
      <c r="C139" s="22"/>
      <c r="D139" s="213">
        <v>0</v>
      </c>
      <c r="E139" s="214">
        <v>0</v>
      </c>
      <c r="F139" s="64">
        <f t="shared" si="2"/>
        <v>0</v>
      </c>
    </row>
    <row r="140" spans="1:6" x14ac:dyDescent="0.25">
      <c r="A140" s="42" t="s">
        <v>743</v>
      </c>
      <c r="B140" s="57" t="s">
        <v>744</v>
      </c>
      <c r="C140" s="22"/>
      <c r="D140" s="213">
        <v>0</v>
      </c>
      <c r="E140" s="214">
        <v>0</v>
      </c>
      <c r="F140" s="64">
        <f t="shared" si="2"/>
        <v>0</v>
      </c>
    </row>
    <row r="141" spans="1:6" x14ac:dyDescent="0.25">
      <c r="A141" s="42" t="s">
        <v>745</v>
      </c>
      <c r="B141" s="57" t="s">
        <v>746</v>
      </c>
      <c r="C141" s="22"/>
      <c r="D141" s="213">
        <v>0</v>
      </c>
      <c r="E141" s="214">
        <v>0</v>
      </c>
      <c r="F141" s="64">
        <f t="shared" si="2"/>
        <v>0</v>
      </c>
    </row>
    <row r="142" spans="1:6" x14ac:dyDescent="0.25">
      <c r="A142" s="42" t="s">
        <v>747</v>
      </c>
      <c r="B142" s="57" t="s">
        <v>748</v>
      </c>
      <c r="C142" s="22"/>
      <c r="D142" s="213">
        <v>0</v>
      </c>
      <c r="E142" s="214">
        <v>0</v>
      </c>
      <c r="F142" s="64">
        <f t="shared" si="2"/>
        <v>0</v>
      </c>
    </row>
    <row r="143" spans="1:6" ht="30" x14ac:dyDescent="0.25">
      <c r="A143" s="42" t="s">
        <v>749</v>
      </c>
      <c r="B143" s="57" t="s">
        <v>750</v>
      </c>
      <c r="C143" s="22"/>
      <c r="D143" s="213">
        <v>0</v>
      </c>
      <c r="E143" s="214">
        <v>0</v>
      </c>
      <c r="F143" s="64">
        <f t="shared" si="2"/>
        <v>0</v>
      </c>
    </row>
    <row r="144" spans="1:6" x14ac:dyDescent="0.25">
      <c r="A144" s="42" t="s">
        <v>751</v>
      </c>
      <c r="B144" s="57" t="s">
        <v>752</v>
      </c>
      <c r="C144" s="22"/>
      <c r="D144" s="213">
        <v>0</v>
      </c>
      <c r="E144" s="214">
        <v>0</v>
      </c>
      <c r="F144" s="64">
        <f t="shared" si="2"/>
        <v>0</v>
      </c>
    </row>
    <row r="145" spans="1:6" x14ac:dyDescent="0.25">
      <c r="A145" s="59" t="s">
        <v>753</v>
      </c>
      <c r="B145" s="58" t="s">
        <v>754</v>
      </c>
      <c r="C145" s="22"/>
      <c r="D145" s="213">
        <v>0</v>
      </c>
      <c r="E145" s="214">
        <v>0</v>
      </c>
      <c r="F145" s="64">
        <f t="shared" si="2"/>
        <v>0</v>
      </c>
    </row>
    <row r="146" spans="1:6" x14ac:dyDescent="0.25">
      <c r="A146" s="42" t="s">
        <v>755</v>
      </c>
      <c r="B146" s="57" t="s">
        <v>756</v>
      </c>
      <c r="C146" s="22"/>
      <c r="D146" s="213">
        <v>0</v>
      </c>
      <c r="E146" s="214">
        <v>0</v>
      </c>
      <c r="F146" s="64">
        <f t="shared" si="2"/>
        <v>0</v>
      </c>
    </row>
    <row r="147" spans="1:6" s="65" customFormat="1" x14ac:dyDescent="0.25">
      <c r="A147" s="20" t="s">
        <v>107</v>
      </c>
      <c r="B147" s="21" t="s">
        <v>108</v>
      </c>
      <c r="C147" s="70" t="s">
        <v>757</v>
      </c>
      <c r="D147" s="211">
        <f>SUM(C148:D156)</f>
        <v>3002981.69</v>
      </c>
      <c r="E147" s="212">
        <f>SUM(E148:E156)</f>
        <v>0</v>
      </c>
      <c r="F147" s="71">
        <v>0</v>
      </c>
    </row>
    <row r="148" spans="1:6" x14ac:dyDescent="0.25">
      <c r="A148" s="42" t="s">
        <v>758</v>
      </c>
      <c r="B148" s="57" t="s">
        <v>620</v>
      </c>
      <c r="C148" s="22"/>
      <c r="D148" s="213">
        <v>0</v>
      </c>
      <c r="E148" s="214">
        <v>0</v>
      </c>
      <c r="F148" s="64">
        <f t="shared" si="2"/>
        <v>0</v>
      </c>
    </row>
    <row r="149" spans="1:6" x14ac:dyDescent="0.25">
      <c r="A149" s="42" t="s">
        <v>759</v>
      </c>
      <c r="B149" s="57" t="s">
        <v>760</v>
      </c>
      <c r="C149" s="22"/>
      <c r="D149" s="213">
        <v>0</v>
      </c>
      <c r="E149" s="214">
        <v>0</v>
      </c>
      <c r="F149" s="64">
        <f t="shared" si="2"/>
        <v>0</v>
      </c>
    </row>
    <row r="150" spans="1:6" x14ac:dyDescent="0.25">
      <c r="A150" s="42" t="s">
        <v>109</v>
      </c>
      <c r="B150" s="57" t="s">
        <v>110</v>
      </c>
      <c r="C150" s="22"/>
      <c r="D150" s="213">
        <f>+'Balanza de Comprobación'!G63</f>
        <v>3002981.69</v>
      </c>
      <c r="E150" s="214">
        <v>0</v>
      </c>
      <c r="F150" s="71">
        <v>0</v>
      </c>
    </row>
    <row r="151" spans="1:6" x14ac:dyDescent="0.25">
      <c r="A151" s="42" t="s">
        <v>761</v>
      </c>
      <c r="B151" s="57" t="s">
        <v>762</v>
      </c>
      <c r="C151" s="22"/>
      <c r="D151" s="213">
        <v>0</v>
      </c>
      <c r="E151" s="214">
        <v>0</v>
      </c>
      <c r="F151" s="64">
        <f t="shared" si="2"/>
        <v>0</v>
      </c>
    </row>
    <row r="152" spans="1:6" x14ac:dyDescent="0.25">
      <c r="A152" s="42" t="s">
        <v>763</v>
      </c>
      <c r="B152" s="57" t="s">
        <v>764</v>
      </c>
      <c r="C152" s="22"/>
      <c r="D152" s="213">
        <v>0</v>
      </c>
      <c r="E152" s="214">
        <v>0</v>
      </c>
      <c r="F152" s="64">
        <f t="shared" si="2"/>
        <v>0</v>
      </c>
    </row>
    <row r="153" spans="1:6" x14ac:dyDescent="0.25">
      <c r="A153" s="42" t="s">
        <v>765</v>
      </c>
      <c r="B153" s="57" t="s">
        <v>766</v>
      </c>
      <c r="C153" s="22"/>
      <c r="D153" s="213">
        <v>0</v>
      </c>
      <c r="E153" s="214">
        <v>0</v>
      </c>
      <c r="F153" s="64">
        <f t="shared" si="2"/>
        <v>0</v>
      </c>
    </row>
    <row r="154" spans="1:6" x14ac:dyDescent="0.25">
      <c r="A154" s="42" t="s">
        <v>767</v>
      </c>
      <c r="B154" s="57" t="s">
        <v>768</v>
      </c>
      <c r="C154" s="22"/>
      <c r="D154" s="213">
        <v>0</v>
      </c>
      <c r="E154" s="214">
        <v>0</v>
      </c>
      <c r="F154" s="64">
        <f t="shared" si="2"/>
        <v>0</v>
      </c>
    </row>
    <row r="155" spans="1:6" x14ac:dyDescent="0.25">
      <c r="A155" s="42" t="s">
        <v>769</v>
      </c>
      <c r="B155" s="57" t="s">
        <v>770</v>
      </c>
      <c r="C155" s="22"/>
      <c r="D155" s="213">
        <v>0</v>
      </c>
      <c r="E155" s="214">
        <v>0</v>
      </c>
      <c r="F155" s="64">
        <v>0</v>
      </c>
    </row>
    <row r="156" spans="1:6" x14ac:dyDescent="0.25">
      <c r="A156" s="42" t="s">
        <v>771</v>
      </c>
      <c r="B156" s="57" t="s">
        <v>772</v>
      </c>
      <c r="C156" s="22"/>
      <c r="D156" s="213">
        <v>0</v>
      </c>
      <c r="E156" s="214">
        <v>0</v>
      </c>
      <c r="F156" s="64">
        <f t="shared" si="2"/>
        <v>0</v>
      </c>
    </row>
    <row r="157" spans="1:6" s="65" customFormat="1" x14ac:dyDescent="0.25">
      <c r="A157" s="20" t="s">
        <v>773</v>
      </c>
      <c r="B157" s="21" t="s">
        <v>774</v>
      </c>
      <c r="C157" s="70" t="s">
        <v>775</v>
      </c>
      <c r="D157" s="211">
        <f>SUM(D158:D162)</f>
        <v>0</v>
      </c>
      <c r="E157" s="212">
        <f>SUM(E158:E162)</f>
        <v>0</v>
      </c>
      <c r="F157" s="71">
        <v>0</v>
      </c>
    </row>
    <row r="158" spans="1:6" x14ac:dyDescent="0.25">
      <c r="A158" s="42" t="s">
        <v>776</v>
      </c>
      <c r="B158" s="57" t="s">
        <v>777</v>
      </c>
      <c r="C158" s="22"/>
      <c r="D158" s="213">
        <v>0</v>
      </c>
      <c r="E158" s="214">
        <v>0</v>
      </c>
      <c r="F158" s="64">
        <v>0</v>
      </c>
    </row>
    <row r="159" spans="1:6" x14ac:dyDescent="0.25">
      <c r="A159" s="42" t="s">
        <v>778</v>
      </c>
      <c r="B159" s="57" t="s">
        <v>779</v>
      </c>
      <c r="C159" s="22"/>
      <c r="D159" s="213">
        <v>0</v>
      </c>
      <c r="E159" s="214">
        <v>0</v>
      </c>
      <c r="F159" s="64">
        <v>0</v>
      </c>
    </row>
    <row r="160" spans="1:6" x14ac:dyDescent="0.25">
      <c r="A160" s="42" t="s">
        <v>780</v>
      </c>
      <c r="B160" s="57" t="s">
        <v>781</v>
      </c>
      <c r="C160" s="22"/>
      <c r="D160" s="213">
        <v>0</v>
      </c>
      <c r="E160" s="214">
        <v>0</v>
      </c>
      <c r="F160" s="71">
        <v>0</v>
      </c>
    </row>
    <row r="161" spans="1:6" x14ac:dyDescent="0.25">
      <c r="A161" s="42" t="s">
        <v>782</v>
      </c>
      <c r="B161" s="57" t="s">
        <v>783</v>
      </c>
      <c r="C161" s="22"/>
      <c r="D161" s="213">
        <v>0</v>
      </c>
      <c r="E161" s="214">
        <v>0</v>
      </c>
      <c r="F161" s="64">
        <f t="shared" si="2"/>
        <v>0</v>
      </c>
    </row>
    <row r="162" spans="1:6" x14ac:dyDescent="0.25">
      <c r="A162" s="42" t="s">
        <v>784</v>
      </c>
      <c r="B162" s="57" t="s">
        <v>785</v>
      </c>
      <c r="C162" s="22"/>
      <c r="D162" s="213">
        <v>0</v>
      </c>
      <c r="E162" s="214">
        <v>0</v>
      </c>
      <c r="F162" s="64">
        <v>0</v>
      </c>
    </row>
    <row r="163" spans="1:6" s="65" customFormat="1" x14ac:dyDescent="0.25">
      <c r="A163" s="20" t="s">
        <v>786</v>
      </c>
      <c r="B163" s="21" t="s">
        <v>787</v>
      </c>
      <c r="C163" s="70" t="s">
        <v>788</v>
      </c>
      <c r="D163" s="211">
        <f>SUM(D164:D165)</f>
        <v>0</v>
      </c>
      <c r="E163" s="212">
        <f>SUM(E164:E165)</f>
        <v>0</v>
      </c>
      <c r="F163" s="71">
        <v>0</v>
      </c>
    </row>
    <row r="164" spans="1:6" x14ac:dyDescent="0.25">
      <c r="A164" s="42" t="s">
        <v>789</v>
      </c>
      <c r="B164" s="58" t="s">
        <v>790</v>
      </c>
      <c r="C164" s="22"/>
      <c r="D164" s="213">
        <v>0</v>
      </c>
      <c r="E164" s="214">
        <v>0</v>
      </c>
      <c r="F164" s="64">
        <v>0</v>
      </c>
    </row>
    <row r="165" spans="1:6" x14ac:dyDescent="0.25">
      <c r="A165" s="42" t="s">
        <v>791</v>
      </c>
      <c r="B165" s="58" t="s">
        <v>792</v>
      </c>
      <c r="C165" s="22"/>
      <c r="D165" s="213">
        <v>0</v>
      </c>
      <c r="E165" s="214">
        <v>0</v>
      </c>
      <c r="F165" s="64">
        <f t="shared" si="2"/>
        <v>0</v>
      </c>
    </row>
    <row r="166" spans="1:6" s="65" customFormat="1" x14ac:dyDescent="0.25">
      <c r="A166" s="20" t="s">
        <v>793</v>
      </c>
      <c r="B166" s="21" t="s">
        <v>794</v>
      </c>
      <c r="C166" s="70" t="s">
        <v>795</v>
      </c>
      <c r="D166" s="211">
        <f>SUM(D167:D168)</f>
        <v>0</v>
      </c>
      <c r="E166" s="212">
        <f>SUM(E167:E168)</f>
        <v>0</v>
      </c>
      <c r="F166" s="71">
        <f t="shared" si="2"/>
        <v>0</v>
      </c>
    </row>
    <row r="167" spans="1:6" x14ac:dyDescent="0.25">
      <c r="A167" s="42" t="s">
        <v>796</v>
      </c>
      <c r="B167" s="58" t="s">
        <v>797</v>
      </c>
      <c r="C167" s="22"/>
      <c r="D167" s="213">
        <v>0</v>
      </c>
      <c r="E167" s="214">
        <v>0</v>
      </c>
      <c r="F167" s="64">
        <f t="shared" si="2"/>
        <v>0</v>
      </c>
    </row>
    <row r="168" spans="1:6" x14ac:dyDescent="0.25">
      <c r="A168" s="42" t="s">
        <v>798</v>
      </c>
      <c r="B168" s="58" t="s">
        <v>799</v>
      </c>
      <c r="C168" s="22"/>
      <c r="D168" s="213">
        <v>0</v>
      </c>
      <c r="E168" s="214">
        <v>0</v>
      </c>
      <c r="F168" s="64">
        <f t="shared" si="2"/>
        <v>0</v>
      </c>
    </row>
    <row r="169" spans="1:6" s="65" customFormat="1" x14ac:dyDescent="0.25">
      <c r="A169" s="20" t="s">
        <v>800</v>
      </c>
      <c r="B169" s="21" t="s">
        <v>801</v>
      </c>
      <c r="C169" s="70" t="s">
        <v>802</v>
      </c>
      <c r="D169" s="211">
        <f>SUM(D170:D172)</f>
        <v>0</v>
      </c>
      <c r="E169" s="212">
        <f>SUM(E170:E172)</f>
        <v>0</v>
      </c>
      <c r="F169" s="71">
        <f t="shared" si="2"/>
        <v>0</v>
      </c>
    </row>
    <row r="170" spans="1:6" ht="30" x14ac:dyDescent="0.25">
      <c r="A170" s="42" t="s">
        <v>803</v>
      </c>
      <c r="B170" s="57" t="s">
        <v>804</v>
      </c>
      <c r="C170" s="22"/>
      <c r="D170" s="213">
        <v>0</v>
      </c>
      <c r="E170" s="214">
        <v>0</v>
      </c>
      <c r="F170" s="64">
        <f t="shared" si="2"/>
        <v>0</v>
      </c>
    </row>
    <row r="171" spans="1:6" x14ac:dyDescent="0.25">
      <c r="A171" s="42" t="s">
        <v>805</v>
      </c>
      <c r="B171" s="57" t="s">
        <v>806</v>
      </c>
      <c r="C171" s="22"/>
      <c r="D171" s="213">
        <v>0</v>
      </c>
      <c r="E171" s="214">
        <v>0</v>
      </c>
      <c r="F171" s="64">
        <f t="shared" si="2"/>
        <v>0</v>
      </c>
    </row>
    <row r="172" spans="1:6" ht="30" x14ac:dyDescent="0.25">
      <c r="A172" s="42" t="s">
        <v>807</v>
      </c>
      <c r="B172" s="57" t="s">
        <v>808</v>
      </c>
      <c r="C172" s="22"/>
      <c r="D172" s="213">
        <v>0</v>
      </c>
      <c r="E172" s="214">
        <v>0</v>
      </c>
      <c r="F172" s="64">
        <f t="shared" si="2"/>
        <v>0</v>
      </c>
    </row>
    <row r="173" spans="1:6" s="65" customFormat="1" x14ac:dyDescent="0.25">
      <c r="A173" s="20" t="s">
        <v>809</v>
      </c>
      <c r="B173" s="21" t="s">
        <v>810</v>
      </c>
      <c r="C173" s="70" t="s">
        <v>811</v>
      </c>
      <c r="D173" s="211">
        <f>SUM(D174:D175)</f>
        <v>0</v>
      </c>
      <c r="E173" s="212">
        <f>SUM(E174:E175)</f>
        <v>0</v>
      </c>
      <c r="F173" s="71">
        <f t="shared" si="2"/>
        <v>0</v>
      </c>
    </row>
    <row r="174" spans="1:6" x14ac:dyDescent="0.25">
      <c r="A174" s="42" t="s">
        <v>812</v>
      </c>
      <c r="B174" s="58" t="s">
        <v>813</v>
      </c>
      <c r="C174" s="22"/>
      <c r="D174" s="213">
        <v>0</v>
      </c>
      <c r="E174" s="214">
        <v>0</v>
      </c>
      <c r="F174" s="64">
        <f t="shared" si="2"/>
        <v>0</v>
      </c>
    </row>
    <row r="175" spans="1:6" x14ac:dyDescent="0.25">
      <c r="A175" s="42" t="s">
        <v>814</v>
      </c>
      <c r="B175" s="58" t="s">
        <v>815</v>
      </c>
      <c r="C175" s="22"/>
      <c r="D175" s="213">
        <v>0</v>
      </c>
      <c r="E175" s="214">
        <v>0</v>
      </c>
      <c r="F175" s="64">
        <f t="shared" si="2"/>
        <v>0</v>
      </c>
    </row>
    <row r="176" spans="1:6" s="65" customFormat="1" x14ac:dyDescent="0.25">
      <c r="A176" s="20" t="s">
        <v>816</v>
      </c>
      <c r="B176" s="21" t="s">
        <v>817</v>
      </c>
      <c r="C176" s="70" t="s">
        <v>818</v>
      </c>
      <c r="D176" s="211">
        <f>SUM(D177:D183)</f>
        <v>0</v>
      </c>
      <c r="E176" s="212">
        <f>SUM(E177:E183)</f>
        <v>0</v>
      </c>
      <c r="F176" s="71">
        <f t="shared" si="2"/>
        <v>0</v>
      </c>
    </row>
    <row r="177" spans="1:6" x14ac:dyDescent="0.25">
      <c r="A177" s="42" t="s">
        <v>819</v>
      </c>
      <c r="B177" s="57" t="s">
        <v>820</v>
      </c>
      <c r="C177" s="22"/>
      <c r="D177" s="213">
        <v>0</v>
      </c>
      <c r="E177" s="214">
        <v>0</v>
      </c>
      <c r="F177" s="64">
        <f t="shared" si="2"/>
        <v>0</v>
      </c>
    </row>
    <row r="178" spans="1:6" x14ac:dyDescent="0.25">
      <c r="A178" s="42" t="s">
        <v>821</v>
      </c>
      <c r="B178" s="57" t="s">
        <v>822</v>
      </c>
      <c r="C178" s="22"/>
      <c r="D178" s="213">
        <v>0</v>
      </c>
      <c r="E178" s="214">
        <v>0</v>
      </c>
      <c r="F178" s="64">
        <f t="shared" si="2"/>
        <v>0</v>
      </c>
    </row>
    <row r="179" spans="1:6" x14ac:dyDescent="0.25">
      <c r="A179" s="42" t="s">
        <v>823</v>
      </c>
      <c r="B179" s="58" t="s">
        <v>824</v>
      </c>
      <c r="C179" s="22"/>
      <c r="D179" s="213">
        <v>0</v>
      </c>
      <c r="E179" s="214">
        <v>0</v>
      </c>
      <c r="F179" s="64">
        <f t="shared" si="2"/>
        <v>0</v>
      </c>
    </row>
    <row r="180" spans="1:6" x14ac:dyDescent="0.25">
      <c r="A180" s="42" t="s">
        <v>825</v>
      </c>
      <c r="B180" s="58" t="s">
        <v>826</v>
      </c>
      <c r="C180" s="22"/>
      <c r="D180" s="213">
        <v>0</v>
      </c>
      <c r="E180" s="214">
        <v>0</v>
      </c>
      <c r="F180" s="64">
        <f t="shared" si="2"/>
        <v>0</v>
      </c>
    </row>
    <row r="181" spans="1:6" x14ac:dyDescent="0.25">
      <c r="A181" s="42" t="s">
        <v>827</v>
      </c>
      <c r="B181" s="58" t="s">
        <v>828</v>
      </c>
      <c r="C181" s="22"/>
      <c r="D181" s="213">
        <v>0</v>
      </c>
      <c r="E181" s="214">
        <v>0</v>
      </c>
      <c r="F181" s="64">
        <f t="shared" si="2"/>
        <v>0</v>
      </c>
    </row>
    <row r="182" spans="1:6" x14ac:dyDescent="0.25">
      <c r="A182" s="42" t="s">
        <v>829</v>
      </c>
      <c r="B182" s="57" t="s">
        <v>830</v>
      </c>
      <c r="C182" s="22"/>
      <c r="D182" s="213">
        <v>0</v>
      </c>
      <c r="E182" s="214">
        <v>0</v>
      </c>
      <c r="F182" s="64">
        <f t="shared" si="2"/>
        <v>0</v>
      </c>
    </row>
    <row r="183" spans="1:6" s="65" customFormat="1" x14ac:dyDescent="0.25">
      <c r="A183" s="20" t="s">
        <v>831</v>
      </c>
      <c r="B183" s="21" t="s">
        <v>832</v>
      </c>
      <c r="C183" s="70"/>
      <c r="D183" s="211">
        <f>+D184+D189+D196+D199+D202</f>
        <v>0</v>
      </c>
      <c r="E183" s="212">
        <f>+E184+E189+E196+E199+E202</f>
        <v>0</v>
      </c>
      <c r="F183" s="71">
        <f t="shared" si="2"/>
        <v>0</v>
      </c>
    </row>
    <row r="184" spans="1:6" s="65" customFormat="1" x14ac:dyDescent="0.25">
      <c r="A184" s="20" t="s">
        <v>833</v>
      </c>
      <c r="B184" s="21" t="s">
        <v>834</v>
      </c>
      <c r="C184" s="70" t="s">
        <v>835</v>
      </c>
      <c r="D184" s="211">
        <f>SUM(D185:D188)</f>
        <v>0</v>
      </c>
      <c r="E184" s="212">
        <f>SUM(E185:E188)</f>
        <v>0</v>
      </c>
      <c r="F184" s="71">
        <f t="shared" si="2"/>
        <v>0</v>
      </c>
    </row>
    <row r="185" spans="1:6" x14ac:dyDescent="0.25">
      <c r="A185" s="42" t="s">
        <v>836</v>
      </c>
      <c r="B185" s="57" t="s">
        <v>837</v>
      </c>
      <c r="C185" s="22"/>
      <c r="D185" s="213">
        <v>0</v>
      </c>
      <c r="E185" s="214">
        <v>0</v>
      </c>
      <c r="F185" s="64">
        <f t="shared" si="2"/>
        <v>0</v>
      </c>
    </row>
    <row r="186" spans="1:6" x14ac:dyDescent="0.25">
      <c r="A186" s="42" t="s">
        <v>838</v>
      </c>
      <c r="B186" s="57" t="s">
        <v>839</v>
      </c>
      <c r="C186" s="22"/>
      <c r="D186" s="213">
        <v>0</v>
      </c>
      <c r="E186" s="214">
        <v>0</v>
      </c>
      <c r="F186" s="64">
        <f t="shared" si="2"/>
        <v>0</v>
      </c>
    </row>
    <row r="187" spans="1:6" x14ac:dyDescent="0.25">
      <c r="A187" s="42" t="s">
        <v>840</v>
      </c>
      <c r="B187" s="57" t="s">
        <v>841</v>
      </c>
      <c r="C187" s="22"/>
      <c r="D187" s="213">
        <v>0</v>
      </c>
      <c r="E187" s="214">
        <v>0</v>
      </c>
      <c r="F187" s="64">
        <f t="shared" si="2"/>
        <v>0</v>
      </c>
    </row>
    <row r="188" spans="1:6" x14ac:dyDescent="0.25">
      <c r="A188" s="42" t="s">
        <v>842</v>
      </c>
      <c r="B188" s="57" t="s">
        <v>843</v>
      </c>
      <c r="C188" s="22"/>
      <c r="D188" s="213">
        <v>0</v>
      </c>
      <c r="E188" s="214">
        <v>0</v>
      </c>
      <c r="F188" s="64">
        <f t="shared" si="2"/>
        <v>0</v>
      </c>
    </row>
    <row r="189" spans="1:6" s="65" customFormat="1" x14ac:dyDescent="0.25">
      <c r="A189" s="20" t="s">
        <v>844</v>
      </c>
      <c r="B189" s="21" t="s">
        <v>845</v>
      </c>
      <c r="C189" s="70" t="s">
        <v>846</v>
      </c>
      <c r="D189" s="211">
        <f>SUM(D191:D195)</f>
        <v>0</v>
      </c>
      <c r="E189" s="212">
        <f>SUM(E191:E195)</f>
        <v>0</v>
      </c>
      <c r="F189" s="71">
        <f t="shared" si="2"/>
        <v>0</v>
      </c>
    </row>
    <row r="190" spans="1:6" x14ac:dyDescent="0.25">
      <c r="A190" s="42" t="s">
        <v>847</v>
      </c>
      <c r="B190" s="57" t="s">
        <v>848</v>
      </c>
      <c r="C190" s="22"/>
      <c r="D190" s="213">
        <v>0</v>
      </c>
      <c r="E190" s="214">
        <v>0</v>
      </c>
      <c r="F190" s="64">
        <f t="shared" si="2"/>
        <v>0</v>
      </c>
    </row>
    <row r="191" spans="1:6" x14ac:dyDescent="0.25">
      <c r="A191" s="42" t="s">
        <v>849</v>
      </c>
      <c r="B191" s="58" t="s">
        <v>850</v>
      </c>
      <c r="C191" s="22"/>
      <c r="D191" s="213">
        <v>0</v>
      </c>
      <c r="E191" s="214">
        <v>0</v>
      </c>
      <c r="F191" s="64">
        <f t="shared" si="2"/>
        <v>0</v>
      </c>
    </row>
    <row r="192" spans="1:6" x14ac:dyDescent="0.25">
      <c r="A192" s="42" t="s">
        <v>851</v>
      </c>
      <c r="B192" s="57" t="s">
        <v>852</v>
      </c>
      <c r="C192" s="22"/>
      <c r="D192" s="213">
        <v>0</v>
      </c>
      <c r="E192" s="214">
        <v>0</v>
      </c>
      <c r="F192" s="64">
        <f t="shared" si="2"/>
        <v>0</v>
      </c>
    </row>
    <row r="193" spans="1:6" x14ac:dyDescent="0.25">
      <c r="A193" s="42" t="s">
        <v>853</v>
      </c>
      <c r="B193" s="57" t="s">
        <v>854</v>
      </c>
      <c r="C193" s="22"/>
      <c r="D193" s="213">
        <v>0</v>
      </c>
      <c r="E193" s="214">
        <v>0</v>
      </c>
      <c r="F193" s="64">
        <f t="shared" si="2"/>
        <v>0</v>
      </c>
    </row>
    <row r="194" spans="1:6" x14ac:dyDescent="0.25">
      <c r="A194" s="42" t="s">
        <v>855</v>
      </c>
      <c r="B194" s="57" t="s">
        <v>856</v>
      </c>
      <c r="C194" s="22"/>
      <c r="D194" s="213">
        <v>0</v>
      </c>
      <c r="E194" s="214">
        <v>0</v>
      </c>
      <c r="F194" s="64">
        <f t="shared" si="2"/>
        <v>0</v>
      </c>
    </row>
    <row r="195" spans="1:6" s="65" customFormat="1" x14ac:dyDescent="0.25">
      <c r="A195" s="20" t="s">
        <v>857</v>
      </c>
      <c r="B195" s="21" t="s">
        <v>858</v>
      </c>
      <c r="C195" s="70"/>
      <c r="D195" s="211">
        <v>0</v>
      </c>
      <c r="E195" s="212">
        <v>0</v>
      </c>
      <c r="F195" s="71">
        <f t="shared" si="2"/>
        <v>0</v>
      </c>
    </row>
    <row r="196" spans="1:6" s="65" customFormat="1" x14ac:dyDescent="0.25">
      <c r="A196" s="20" t="s">
        <v>859</v>
      </c>
      <c r="B196" s="21" t="s">
        <v>860</v>
      </c>
      <c r="C196" s="70" t="s">
        <v>861</v>
      </c>
      <c r="D196" s="211">
        <f>SUM(D198)</f>
        <v>0</v>
      </c>
      <c r="E196" s="212">
        <f>SUM(E198)</f>
        <v>0</v>
      </c>
      <c r="F196" s="71">
        <f t="shared" si="2"/>
        <v>0</v>
      </c>
    </row>
    <row r="197" spans="1:6" x14ac:dyDescent="0.25">
      <c r="A197" s="42" t="s">
        <v>862</v>
      </c>
      <c r="B197" s="57" t="s">
        <v>863</v>
      </c>
      <c r="C197" s="22"/>
      <c r="D197" s="213">
        <v>0</v>
      </c>
      <c r="E197" s="214">
        <v>0</v>
      </c>
      <c r="F197" s="64">
        <f t="shared" si="2"/>
        <v>0</v>
      </c>
    </row>
    <row r="198" spans="1:6" x14ac:dyDescent="0.25">
      <c r="A198" s="42" t="s">
        <v>864</v>
      </c>
      <c r="B198" s="57" t="s">
        <v>865</v>
      </c>
      <c r="C198" s="22"/>
      <c r="D198" s="213">
        <v>0</v>
      </c>
      <c r="E198" s="214">
        <v>0</v>
      </c>
      <c r="F198" s="64">
        <f t="shared" si="2"/>
        <v>0</v>
      </c>
    </row>
    <row r="199" spans="1:6" s="65" customFormat="1" x14ac:dyDescent="0.25">
      <c r="A199" s="20" t="s">
        <v>866</v>
      </c>
      <c r="B199" s="21" t="s">
        <v>867</v>
      </c>
      <c r="C199" s="70" t="s">
        <v>868</v>
      </c>
      <c r="D199" s="211">
        <f>SUM(D200:D201)</f>
        <v>0</v>
      </c>
      <c r="E199" s="212">
        <f>SUM(E200:E201)</f>
        <v>0</v>
      </c>
      <c r="F199" s="71">
        <f t="shared" si="2"/>
        <v>0</v>
      </c>
    </row>
    <row r="200" spans="1:6" ht="30" x14ac:dyDescent="0.25">
      <c r="A200" s="42" t="s">
        <v>869</v>
      </c>
      <c r="B200" s="57" t="s">
        <v>870</v>
      </c>
      <c r="C200" s="22"/>
      <c r="D200" s="213">
        <v>0</v>
      </c>
      <c r="E200" s="214">
        <v>0</v>
      </c>
      <c r="F200" s="64">
        <f t="shared" si="2"/>
        <v>0</v>
      </c>
    </row>
    <row r="201" spans="1:6" x14ac:dyDescent="0.25">
      <c r="A201" s="42" t="s">
        <v>871</v>
      </c>
      <c r="B201" s="57" t="s">
        <v>872</v>
      </c>
      <c r="C201" s="22"/>
      <c r="D201" s="213">
        <v>0</v>
      </c>
      <c r="E201" s="214">
        <v>0</v>
      </c>
      <c r="F201" s="64">
        <f t="shared" ref="F201:F233" si="3">+D201-E201</f>
        <v>0</v>
      </c>
    </row>
    <row r="202" spans="1:6" s="65" customFormat="1" x14ac:dyDescent="0.25">
      <c r="A202" s="20" t="s">
        <v>873</v>
      </c>
      <c r="B202" s="21" t="s">
        <v>874</v>
      </c>
      <c r="C202" s="70" t="s">
        <v>875</v>
      </c>
      <c r="D202" s="211">
        <f>SUM(D204:D209)</f>
        <v>0</v>
      </c>
      <c r="E202" s="212">
        <f>SUM(E204:E209)</f>
        <v>0</v>
      </c>
      <c r="F202" s="71">
        <f t="shared" si="3"/>
        <v>0</v>
      </c>
    </row>
    <row r="203" spans="1:6" x14ac:dyDescent="0.25">
      <c r="A203" s="42" t="s">
        <v>876</v>
      </c>
      <c r="B203" s="57" t="s">
        <v>877</v>
      </c>
      <c r="C203" s="22"/>
      <c r="D203" s="213">
        <v>0</v>
      </c>
      <c r="E203" s="214">
        <v>0</v>
      </c>
      <c r="F203" s="64">
        <f t="shared" si="3"/>
        <v>0</v>
      </c>
    </row>
    <row r="204" spans="1:6" x14ac:dyDescent="0.25">
      <c r="A204" s="42" t="s">
        <v>878</v>
      </c>
      <c r="B204" s="57" t="s">
        <v>879</v>
      </c>
      <c r="C204" s="22"/>
      <c r="D204" s="213">
        <v>0</v>
      </c>
      <c r="E204" s="214">
        <v>0</v>
      </c>
      <c r="F204" s="64">
        <f t="shared" si="3"/>
        <v>0</v>
      </c>
    </row>
    <row r="205" spans="1:6" x14ac:dyDescent="0.25">
      <c r="A205" s="42" t="s">
        <v>880</v>
      </c>
      <c r="B205" s="57" t="s">
        <v>881</v>
      </c>
      <c r="C205" s="22"/>
      <c r="D205" s="213">
        <v>0</v>
      </c>
      <c r="E205" s="214">
        <v>0</v>
      </c>
      <c r="F205" s="64">
        <f t="shared" si="3"/>
        <v>0</v>
      </c>
    </row>
    <row r="206" spans="1:6" x14ac:dyDescent="0.25">
      <c r="A206" s="42" t="s">
        <v>882</v>
      </c>
      <c r="B206" s="57" t="s">
        <v>883</v>
      </c>
      <c r="C206" s="22"/>
      <c r="D206" s="213">
        <v>0</v>
      </c>
      <c r="E206" s="214">
        <v>0</v>
      </c>
      <c r="F206" s="64">
        <f t="shared" si="3"/>
        <v>0</v>
      </c>
    </row>
    <row r="207" spans="1:6" x14ac:dyDescent="0.25">
      <c r="A207" s="42" t="s">
        <v>884</v>
      </c>
      <c r="B207" s="57" t="s">
        <v>885</v>
      </c>
      <c r="C207" s="22"/>
      <c r="D207" s="213">
        <v>0</v>
      </c>
      <c r="E207" s="214">
        <v>0</v>
      </c>
      <c r="F207" s="64">
        <f t="shared" si="3"/>
        <v>0</v>
      </c>
    </row>
    <row r="208" spans="1:6" ht="30" x14ac:dyDescent="0.25">
      <c r="A208" s="42" t="s">
        <v>886</v>
      </c>
      <c r="B208" s="57" t="s">
        <v>887</v>
      </c>
      <c r="C208" s="22"/>
      <c r="D208" s="213">
        <v>0</v>
      </c>
      <c r="E208" s="214">
        <v>0</v>
      </c>
      <c r="F208" s="64">
        <f t="shared" si="3"/>
        <v>0</v>
      </c>
    </row>
    <row r="209" spans="1:6" x14ac:dyDescent="0.25">
      <c r="A209" s="42" t="s">
        <v>888</v>
      </c>
      <c r="B209" s="57" t="s">
        <v>889</v>
      </c>
      <c r="C209" s="22"/>
      <c r="D209" s="213">
        <v>0</v>
      </c>
      <c r="E209" s="214">
        <v>0</v>
      </c>
      <c r="F209" s="64">
        <f t="shared" si="3"/>
        <v>0</v>
      </c>
    </row>
    <row r="210" spans="1:6" s="65" customFormat="1" x14ac:dyDescent="0.25">
      <c r="A210" s="20" t="s">
        <v>890</v>
      </c>
      <c r="B210" s="21" t="s">
        <v>88</v>
      </c>
      <c r="C210" s="70"/>
      <c r="D210" s="211">
        <f>+D211+D215</f>
        <v>0</v>
      </c>
      <c r="E210" s="212">
        <f>+E211+E215</f>
        <v>0</v>
      </c>
      <c r="F210" s="71">
        <v>0</v>
      </c>
    </row>
    <row r="211" spans="1:6" s="65" customFormat="1" x14ac:dyDescent="0.25">
      <c r="A211" s="20" t="s">
        <v>891</v>
      </c>
      <c r="B211" s="21" t="s">
        <v>90</v>
      </c>
      <c r="C211" s="70" t="s">
        <v>892</v>
      </c>
      <c r="D211" s="211">
        <f>SUM(D212:D214)</f>
        <v>0</v>
      </c>
      <c r="E211" s="212">
        <f>SUM(E212:E214)</f>
        <v>0</v>
      </c>
      <c r="F211" s="71">
        <v>0</v>
      </c>
    </row>
    <row r="212" spans="1:6" x14ac:dyDescent="0.25">
      <c r="A212" s="42" t="s">
        <v>893</v>
      </c>
      <c r="B212" s="58" t="s">
        <v>894</v>
      </c>
      <c r="C212" s="22"/>
      <c r="D212" s="213">
        <v>0</v>
      </c>
      <c r="E212" s="214">
        <v>0</v>
      </c>
      <c r="F212" s="64">
        <v>0</v>
      </c>
    </row>
    <row r="213" spans="1:6" x14ac:dyDescent="0.25">
      <c r="A213" s="42" t="s">
        <v>895</v>
      </c>
      <c r="B213" s="57" t="s">
        <v>896</v>
      </c>
      <c r="C213" s="22"/>
      <c r="D213" s="213">
        <v>0</v>
      </c>
      <c r="E213" s="214">
        <v>0</v>
      </c>
      <c r="F213" s="64">
        <v>0</v>
      </c>
    </row>
    <row r="214" spans="1:6" x14ac:dyDescent="0.25">
      <c r="A214" s="42" t="s">
        <v>897</v>
      </c>
      <c r="B214" s="57" t="s">
        <v>898</v>
      </c>
      <c r="C214" s="22"/>
      <c r="D214" s="213">
        <v>0</v>
      </c>
      <c r="E214" s="214">
        <v>0</v>
      </c>
      <c r="F214" s="64">
        <f t="shared" si="3"/>
        <v>0</v>
      </c>
    </row>
    <row r="215" spans="1:6" s="65" customFormat="1" x14ac:dyDescent="0.25">
      <c r="A215" s="20" t="s">
        <v>899</v>
      </c>
      <c r="B215" s="21" t="s">
        <v>415</v>
      </c>
      <c r="C215" s="70" t="s">
        <v>900</v>
      </c>
      <c r="D215" s="211">
        <f>SUM(D216:D218)</f>
        <v>0</v>
      </c>
      <c r="E215" s="212">
        <f>SUM(E216:E218)</f>
        <v>0</v>
      </c>
      <c r="F215" s="71">
        <f t="shared" si="3"/>
        <v>0</v>
      </c>
    </row>
    <row r="216" spans="1:6" x14ac:dyDescent="0.25">
      <c r="A216" s="42" t="s">
        <v>901</v>
      </c>
      <c r="B216" s="58" t="s">
        <v>902</v>
      </c>
      <c r="C216" s="22"/>
      <c r="D216" s="213">
        <v>0</v>
      </c>
      <c r="E216" s="214">
        <v>0</v>
      </c>
      <c r="F216" s="64">
        <f t="shared" si="3"/>
        <v>0</v>
      </c>
    </row>
    <row r="217" spans="1:6" x14ac:dyDescent="0.25">
      <c r="A217" s="42" t="s">
        <v>903</v>
      </c>
      <c r="B217" s="57" t="s">
        <v>904</v>
      </c>
      <c r="C217" s="22"/>
      <c r="D217" s="213">
        <v>0</v>
      </c>
      <c r="E217" s="214">
        <v>0</v>
      </c>
      <c r="F217" s="64">
        <f t="shared" si="3"/>
        <v>0</v>
      </c>
    </row>
    <row r="218" spans="1:6" x14ac:dyDescent="0.25">
      <c r="A218" s="42" t="s">
        <v>905</v>
      </c>
      <c r="B218" s="57" t="s">
        <v>906</v>
      </c>
      <c r="C218" s="22"/>
      <c r="D218" s="213">
        <v>0</v>
      </c>
      <c r="E218" s="214">
        <v>0</v>
      </c>
      <c r="F218" s="64">
        <f t="shared" si="3"/>
        <v>0</v>
      </c>
    </row>
    <row r="219" spans="1:6" s="65" customFormat="1" x14ac:dyDescent="0.25">
      <c r="A219" s="20" t="s">
        <v>907</v>
      </c>
      <c r="B219" s="21" t="s">
        <v>908</v>
      </c>
      <c r="C219" s="70"/>
      <c r="D219" s="211">
        <f>+D220+D227+D230</f>
        <v>0</v>
      </c>
      <c r="E219" s="212">
        <f>+E220+E227+E230</f>
        <v>0</v>
      </c>
      <c r="F219" s="71">
        <v>0</v>
      </c>
    </row>
    <row r="220" spans="1:6" s="65" customFormat="1" x14ac:dyDescent="0.25">
      <c r="A220" s="20" t="s">
        <v>909</v>
      </c>
      <c r="B220" s="21" t="s">
        <v>910</v>
      </c>
      <c r="C220" s="70" t="s">
        <v>911</v>
      </c>
      <c r="D220" s="211">
        <f>SUM(D221:D226)</f>
        <v>0</v>
      </c>
      <c r="E220" s="212">
        <f>SUM(E221:E226)</f>
        <v>0</v>
      </c>
      <c r="F220" s="71">
        <v>0</v>
      </c>
    </row>
    <row r="221" spans="1:6" x14ac:dyDescent="0.25">
      <c r="A221" s="42" t="s">
        <v>912</v>
      </c>
      <c r="B221" s="57" t="s">
        <v>913</v>
      </c>
      <c r="C221" s="22"/>
      <c r="D221" s="213">
        <v>0</v>
      </c>
      <c r="E221" s="214">
        <v>0</v>
      </c>
      <c r="F221" s="64">
        <v>0</v>
      </c>
    </row>
    <row r="222" spans="1:6" x14ac:dyDescent="0.25">
      <c r="A222" s="42" t="s">
        <v>914</v>
      </c>
      <c r="B222" s="57" t="s">
        <v>915</v>
      </c>
      <c r="C222" s="22"/>
      <c r="D222" s="213">
        <v>0</v>
      </c>
      <c r="E222" s="214">
        <v>0</v>
      </c>
      <c r="F222" s="64">
        <v>0</v>
      </c>
    </row>
    <row r="223" spans="1:6" x14ac:dyDescent="0.25">
      <c r="A223" s="42" t="s">
        <v>916</v>
      </c>
      <c r="B223" s="57" t="s">
        <v>917</v>
      </c>
      <c r="C223" s="22"/>
      <c r="D223" s="213">
        <v>0</v>
      </c>
      <c r="E223" s="214">
        <v>0</v>
      </c>
      <c r="F223" s="64">
        <f t="shared" si="3"/>
        <v>0</v>
      </c>
    </row>
    <row r="224" spans="1:6" x14ac:dyDescent="0.25">
      <c r="A224" s="42" t="s">
        <v>918</v>
      </c>
      <c r="B224" s="57" t="s">
        <v>919</v>
      </c>
      <c r="C224" s="22"/>
      <c r="D224" s="213">
        <v>0</v>
      </c>
      <c r="E224" s="214">
        <v>0</v>
      </c>
      <c r="F224" s="64">
        <f t="shared" si="3"/>
        <v>0</v>
      </c>
    </row>
    <row r="225" spans="1:15" ht="30" x14ac:dyDescent="0.25">
      <c r="A225" s="42" t="s">
        <v>920</v>
      </c>
      <c r="B225" s="57" t="s">
        <v>921</v>
      </c>
      <c r="C225" s="22"/>
      <c r="D225" s="213">
        <v>0</v>
      </c>
      <c r="E225" s="214">
        <v>0</v>
      </c>
      <c r="F225" s="64">
        <f t="shared" si="3"/>
        <v>0</v>
      </c>
    </row>
    <row r="226" spans="1:15" x14ac:dyDescent="0.25">
      <c r="A226" s="42" t="s">
        <v>922</v>
      </c>
      <c r="B226" s="57" t="s">
        <v>923</v>
      </c>
      <c r="C226" s="22"/>
      <c r="D226" s="213">
        <v>0</v>
      </c>
      <c r="E226" s="214">
        <v>0</v>
      </c>
      <c r="F226" s="64">
        <f t="shared" si="3"/>
        <v>0</v>
      </c>
    </row>
    <row r="227" spans="1:15" s="65" customFormat="1" ht="25.5" x14ac:dyDescent="0.25">
      <c r="A227" s="20" t="s">
        <v>924</v>
      </c>
      <c r="B227" s="21" t="s">
        <v>925</v>
      </c>
      <c r="C227" s="70" t="s">
        <v>926</v>
      </c>
      <c r="D227" s="211">
        <f>SUM(D228:D229)</f>
        <v>0</v>
      </c>
      <c r="E227" s="212">
        <f>SUM(E228:E229)</f>
        <v>0</v>
      </c>
      <c r="F227" s="71">
        <f t="shared" si="3"/>
        <v>0</v>
      </c>
    </row>
    <row r="228" spans="1:15" x14ac:dyDescent="0.25">
      <c r="A228" s="42" t="s">
        <v>927</v>
      </c>
      <c r="B228" s="57" t="s">
        <v>928</v>
      </c>
      <c r="C228" s="22"/>
      <c r="D228" s="213">
        <v>0</v>
      </c>
      <c r="E228" s="214">
        <v>0</v>
      </c>
      <c r="F228" s="64">
        <f t="shared" si="3"/>
        <v>0</v>
      </c>
    </row>
    <row r="229" spans="1:15" ht="30" x14ac:dyDescent="0.25">
      <c r="A229" s="42" t="s">
        <v>929</v>
      </c>
      <c r="B229" s="57" t="s">
        <v>930</v>
      </c>
      <c r="C229" s="22"/>
      <c r="D229" s="213">
        <v>0</v>
      </c>
      <c r="E229" s="214">
        <v>0</v>
      </c>
      <c r="F229" s="64">
        <f t="shared" si="3"/>
        <v>0</v>
      </c>
    </row>
    <row r="230" spans="1:15" s="69" customFormat="1" x14ac:dyDescent="0.25">
      <c r="A230" s="68" t="s">
        <v>931</v>
      </c>
      <c r="B230" s="58" t="s">
        <v>932</v>
      </c>
      <c r="C230" s="70" t="s">
        <v>933</v>
      </c>
      <c r="D230" s="213">
        <f>SUM(D232:D233)</f>
        <v>0</v>
      </c>
      <c r="E230" s="214">
        <f>SUM(E232:E233)</f>
        <v>0</v>
      </c>
      <c r="F230" s="64">
        <f t="shared" si="3"/>
        <v>0</v>
      </c>
    </row>
    <row r="231" spans="1:15" x14ac:dyDescent="0.25">
      <c r="A231" s="42" t="s">
        <v>934</v>
      </c>
      <c r="B231" s="57" t="s">
        <v>935</v>
      </c>
      <c r="C231" s="22"/>
      <c r="D231" s="213">
        <v>0</v>
      </c>
      <c r="E231" s="214">
        <v>0</v>
      </c>
      <c r="F231" s="64">
        <f t="shared" si="3"/>
        <v>0</v>
      </c>
    </row>
    <row r="232" spans="1:15" x14ac:dyDescent="0.25">
      <c r="A232" s="42" t="s">
        <v>936</v>
      </c>
      <c r="B232" s="57" t="s">
        <v>937</v>
      </c>
      <c r="C232" s="22"/>
      <c r="D232" s="213">
        <v>0</v>
      </c>
      <c r="E232" s="214">
        <v>0</v>
      </c>
      <c r="F232" s="64">
        <f t="shared" si="3"/>
        <v>0</v>
      </c>
    </row>
    <row r="233" spans="1:15" x14ac:dyDescent="0.25">
      <c r="A233" s="42" t="s">
        <v>938</v>
      </c>
      <c r="B233" s="57" t="s">
        <v>939</v>
      </c>
      <c r="C233" s="22"/>
      <c r="D233" s="213">
        <v>0</v>
      </c>
      <c r="E233" s="214">
        <v>0</v>
      </c>
      <c r="F233" s="64">
        <f t="shared" si="3"/>
        <v>0</v>
      </c>
    </row>
    <row r="234" spans="1:15" s="65" customFormat="1" ht="15.75" x14ac:dyDescent="0.25">
      <c r="B234" s="44" t="s">
        <v>940</v>
      </c>
      <c r="C234" s="66"/>
      <c r="D234" s="215">
        <f>+D137+D183+D195+D210+D219</f>
        <v>3002981.69</v>
      </c>
      <c r="E234" s="215">
        <f>+E137+E183+E195+E210+E219</f>
        <v>0</v>
      </c>
      <c r="F234" s="71">
        <v>0</v>
      </c>
    </row>
    <row r="235" spans="1:15" s="65" customFormat="1" ht="15.75" x14ac:dyDescent="0.25">
      <c r="B235" s="44" t="s">
        <v>941</v>
      </c>
      <c r="C235" s="66"/>
      <c r="D235" s="215">
        <f>+D133-D234</f>
        <v>818719177.25999999</v>
      </c>
      <c r="E235" s="215">
        <f>+E133-E234</f>
        <v>0</v>
      </c>
      <c r="F235" s="71">
        <v>0</v>
      </c>
    </row>
    <row r="236" spans="1:15" x14ac:dyDescent="0.25">
      <c r="C236" s="22"/>
      <c r="D236" s="241"/>
      <c r="E236" s="241"/>
      <c r="F236" s="240"/>
    </row>
    <row r="237" spans="1:15" x14ac:dyDescent="0.25">
      <c r="C237" s="22"/>
      <c r="D237" s="241"/>
      <c r="E237" s="241"/>
      <c r="F237" s="240"/>
    </row>
    <row r="238" spans="1:15" x14ac:dyDescent="0.25">
      <c r="A238" s="60" t="str">
        <f>+BalanceGeneral_Situacion!A201</f>
        <v>Realizado por</v>
      </c>
      <c r="B238" s="60"/>
      <c r="C238" s="60"/>
      <c r="D238" s="60" t="str">
        <f>+BalanceGeneral_Situacion!D201</f>
        <v>Aprobado por;</v>
      </c>
      <c r="E238" s="60"/>
      <c r="F238" s="240"/>
      <c r="G238" s="239"/>
      <c r="H238" s="239"/>
      <c r="I238" s="239"/>
      <c r="J238" s="239"/>
      <c r="K238" s="239"/>
      <c r="L238" s="239"/>
      <c r="M238" s="239"/>
      <c r="N238" s="239"/>
      <c r="O238" s="239"/>
    </row>
    <row r="239" spans="1:15" x14ac:dyDescent="0.25">
      <c r="A239" s="60"/>
      <c r="B239" s="60" t="str">
        <f>+BalanceGeneral_Situacion!B202</f>
        <v>Licda. Karla Zúñiga Villalobos</v>
      </c>
      <c r="C239" s="60"/>
      <c r="D239" s="60"/>
      <c r="E239" s="60" t="str">
        <f>+BalanceGeneral_Situacion!E202</f>
        <v>Lic. Alexander Casctante Alfaro;CPA</v>
      </c>
      <c r="F239" s="240"/>
      <c r="G239" s="22"/>
    </row>
    <row r="240" spans="1:15" x14ac:dyDescent="0.25">
      <c r="B240" s="72"/>
      <c r="C240" s="22"/>
      <c r="D240" s="241"/>
      <c r="E240" s="241"/>
      <c r="F240" s="240"/>
      <c r="G240" s="22"/>
    </row>
    <row r="241" spans="3:3" x14ac:dyDescent="0.25">
      <c r="C241" s="22"/>
    </row>
    <row r="242" spans="3:3" x14ac:dyDescent="0.25">
      <c r="C242" s="22"/>
    </row>
    <row r="243" spans="3:3" x14ac:dyDescent="0.25">
      <c r="C243" s="22"/>
    </row>
    <row r="244" spans="3:3" x14ac:dyDescent="0.25">
      <c r="C244" s="22"/>
    </row>
    <row r="245" spans="3:3" x14ac:dyDescent="0.25">
      <c r="C245" s="22"/>
    </row>
    <row r="246" spans="3:3" x14ac:dyDescent="0.25">
      <c r="C246" s="22"/>
    </row>
    <row r="247" spans="3:3" x14ac:dyDescent="0.25">
      <c r="C247" s="22"/>
    </row>
    <row r="248" spans="3:3" x14ac:dyDescent="0.25">
      <c r="C248" s="22"/>
    </row>
    <row r="249" spans="3:3" x14ac:dyDescent="0.25">
      <c r="C249" s="22"/>
    </row>
    <row r="250" spans="3:3" x14ac:dyDescent="0.25">
      <c r="C250" s="22"/>
    </row>
    <row r="251" spans="3:3" x14ac:dyDescent="0.25">
      <c r="C251" s="22"/>
    </row>
    <row r="252" spans="3:3" x14ac:dyDescent="0.25">
      <c r="C252" s="22"/>
    </row>
    <row r="253" spans="3:3" x14ac:dyDescent="0.25">
      <c r="C253" s="22"/>
    </row>
    <row r="254" spans="3:3" x14ac:dyDescent="0.25">
      <c r="C254" s="22"/>
    </row>
    <row r="255" spans="3:3" x14ac:dyDescent="0.25">
      <c r="C255" s="22"/>
    </row>
    <row r="256" spans="3:3" x14ac:dyDescent="0.25">
      <c r="C256" s="22"/>
    </row>
    <row r="257" spans="3:3" x14ac:dyDescent="0.25">
      <c r="C257" s="22"/>
    </row>
    <row r="258" spans="3:3" x14ac:dyDescent="0.25">
      <c r="C258" s="22"/>
    </row>
    <row r="259" spans="3:3" x14ac:dyDescent="0.25">
      <c r="C259" s="22"/>
    </row>
    <row r="260" spans="3:3" x14ac:dyDescent="0.25">
      <c r="C260" s="22"/>
    </row>
    <row r="261" spans="3:3" x14ac:dyDescent="0.25">
      <c r="C261" s="22"/>
    </row>
    <row r="262" spans="3:3" x14ac:dyDescent="0.25">
      <c r="C262" s="22"/>
    </row>
    <row r="263" spans="3:3" x14ac:dyDescent="0.25">
      <c r="C263" s="22"/>
    </row>
    <row r="264" spans="3:3" x14ac:dyDescent="0.25">
      <c r="C264" s="22"/>
    </row>
  </sheetData>
  <mergeCells count="5">
    <mergeCell ref="A2:D2"/>
    <mergeCell ref="A3:D3"/>
    <mergeCell ref="A4:D4"/>
    <mergeCell ref="A1:D1"/>
    <mergeCell ref="E1:F1"/>
  </mergeCells>
  <printOptions horizontalCentered="1"/>
  <pageMargins left="0.31496062992125984" right="0.31496062992125984" top="0.74803149606299213" bottom="0.74803149606299213" header="0.31496062992125984" footer="0.31496062992125984"/>
  <pageSetup scale="70" orientation="portrait" r:id="rId1"/>
  <ignoredErrors>
    <ignoredError sqref="C230 C227 C220 C100 C107 C110 C118 C122 C128 C13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62"/>
  <sheetViews>
    <sheetView workbookViewId="0">
      <selection activeCell="B64" sqref="B64"/>
    </sheetView>
  </sheetViews>
  <sheetFormatPr baseColWidth="10" defaultColWidth="11.42578125" defaultRowHeight="15" x14ac:dyDescent="0.25"/>
  <cols>
    <col min="1" max="1" width="15" style="23" customWidth="1"/>
    <col min="2" max="2" width="67.140625" style="23" customWidth="1"/>
    <col min="3" max="3" width="11.42578125" style="143"/>
    <col min="4" max="5" width="19.140625" style="206" bestFit="1" customWidth="1"/>
    <col min="6" max="6" width="19.28515625" style="49" bestFit="1" customWidth="1"/>
    <col min="7" max="7" width="16.7109375" style="23" bestFit="1" customWidth="1"/>
    <col min="8" max="11" width="11.42578125" style="23"/>
    <col min="12" max="12" width="18.42578125" style="23" customWidth="1"/>
    <col min="13" max="13" width="17.140625" style="23" customWidth="1"/>
    <col min="14" max="26" width="11.42578125" style="23"/>
    <col min="27" max="27" width="18.7109375" style="23" customWidth="1"/>
    <col min="28" max="28" width="17.5703125" style="23" customWidth="1"/>
    <col min="29" max="29" width="22.28515625" style="23" customWidth="1"/>
    <col min="30" max="16384" width="11.42578125" style="23"/>
  </cols>
  <sheetData>
    <row r="1" spans="1:30" ht="18" x14ac:dyDescent="0.25">
      <c r="A1" s="300" t="str">
        <f>+EstadoResultados_Rendimiento!A1</f>
        <v>COMISION NACIONAL DE VACUNACION  Y EPIDEMIOLOGIA (CNVE)</v>
      </c>
      <c r="B1" s="300"/>
      <c r="C1" s="300"/>
      <c r="D1" s="300"/>
      <c r="E1" s="300"/>
      <c r="F1" s="239"/>
    </row>
    <row r="2" spans="1:30" ht="18" customHeight="1" x14ac:dyDescent="0.25">
      <c r="A2" s="300" t="str">
        <f>+'Estado de Cambios en Patrimonio'!A2:J2</f>
        <v>Al 31 de marzo  del 2017</v>
      </c>
      <c r="B2" s="300"/>
      <c r="C2" s="300"/>
      <c r="D2" s="300"/>
      <c r="E2" s="300"/>
      <c r="F2" s="239"/>
      <c r="P2" s="137"/>
      <c r="Q2" s="137"/>
      <c r="AB2" s="137" t="s">
        <v>942</v>
      </c>
      <c r="AC2" s="137" t="s">
        <v>943</v>
      </c>
      <c r="AD2" s="137" t="s">
        <v>944</v>
      </c>
    </row>
    <row r="3" spans="1:30" ht="18" x14ac:dyDescent="0.25">
      <c r="A3" s="300" t="s">
        <v>945</v>
      </c>
      <c r="B3" s="300"/>
      <c r="C3" s="300"/>
      <c r="D3" s="300"/>
      <c r="E3" s="300"/>
      <c r="F3" s="239"/>
      <c r="AA3" s="137" t="str">
        <f ca="1">MID(MID(CELL("nombrearchivo"),FIND("[",CELL("nombrearchivo"))+1, FIND("]",CELL("nombrearchivo"))-FIND("[",CELL("nombrearchivo"))-1), 1, 10)</f>
        <v>Estados Fi</v>
      </c>
      <c r="AB3" s="137" t="str">
        <f ca="1">MID(AA3,1,4)</f>
        <v>Esta</v>
      </c>
      <c r="AC3" s="137" t="str">
        <f ca="1">MID(AA3,5,2)</f>
        <v>do</v>
      </c>
      <c r="AD3" s="137" t="str">
        <f ca="1">MID(AA3,7,4)</f>
        <v>s Fi</v>
      </c>
    </row>
    <row r="4" spans="1:30" ht="18" x14ac:dyDescent="0.25">
      <c r="A4" s="300" t="str">
        <f>+'Estado de Cambios en Patrimonio'!A5:J5</f>
        <v>Estado de Cambios en el Patrimonio</v>
      </c>
      <c r="B4" s="300"/>
      <c r="C4" s="300"/>
      <c r="D4" s="300"/>
      <c r="E4" s="300"/>
      <c r="F4" s="239"/>
    </row>
    <row r="5" spans="1:30" ht="18.75" thickBot="1" x14ac:dyDescent="0.3">
      <c r="A5" s="291"/>
      <c r="B5" s="291"/>
      <c r="C5" s="291"/>
      <c r="D5" s="202" t="s">
        <v>120</v>
      </c>
      <c r="E5" s="202" t="s">
        <v>121</v>
      </c>
      <c r="F5" s="239"/>
      <c r="M5" s="138"/>
    </row>
    <row r="6" spans="1:30" ht="15.75" thickBot="1" x14ac:dyDescent="0.3">
      <c r="A6" s="139"/>
      <c r="B6" s="140"/>
      <c r="C6" s="141" t="s">
        <v>946</v>
      </c>
      <c r="D6" s="203">
        <v>2017</v>
      </c>
      <c r="E6" s="204">
        <v>2016</v>
      </c>
      <c r="F6" s="239"/>
    </row>
    <row r="7" spans="1:30" x14ac:dyDescent="0.25">
      <c r="A7" s="250"/>
      <c r="B7" s="248"/>
      <c r="C7" s="277" t="s">
        <v>946</v>
      </c>
      <c r="D7" s="277" t="s">
        <v>947</v>
      </c>
      <c r="E7" s="277" t="s">
        <v>948</v>
      </c>
      <c r="F7" s="239"/>
    </row>
    <row r="8" spans="1:30" s="51" customFormat="1" x14ac:dyDescent="0.25">
      <c r="A8" s="279" t="s">
        <v>949</v>
      </c>
      <c r="B8" s="278"/>
      <c r="C8" s="262"/>
      <c r="D8" s="251"/>
      <c r="E8" s="251"/>
      <c r="F8" s="50"/>
    </row>
    <row r="9" spans="1:30" s="69" customFormat="1" x14ac:dyDescent="0.25">
      <c r="A9" s="280" t="s">
        <v>950</v>
      </c>
      <c r="B9" s="281"/>
      <c r="C9" s="272">
        <v>76</v>
      </c>
      <c r="D9" s="282">
        <v>821722158.95000005</v>
      </c>
      <c r="E9" s="282">
        <v>277758001.00999999</v>
      </c>
      <c r="F9" s="239"/>
    </row>
    <row r="10" spans="1:30" s="69" customFormat="1" x14ac:dyDescent="0.25">
      <c r="A10" s="252"/>
      <c r="B10" s="248" t="s">
        <v>951</v>
      </c>
      <c r="C10" s="272"/>
      <c r="D10" s="284">
        <v>0</v>
      </c>
      <c r="E10" s="284">
        <v>0</v>
      </c>
      <c r="F10" s="239"/>
    </row>
    <row r="11" spans="1:30" s="69" customFormat="1" x14ac:dyDescent="0.25">
      <c r="A11" s="252"/>
      <c r="B11" s="248" t="s">
        <v>952</v>
      </c>
      <c r="C11" s="272"/>
      <c r="D11" s="284">
        <v>0</v>
      </c>
      <c r="E11" s="284">
        <v>0</v>
      </c>
      <c r="F11" s="239"/>
    </row>
    <row r="12" spans="1:30" s="69" customFormat="1" ht="26.25" x14ac:dyDescent="0.25">
      <c r="A12" s="252"/>
      <c r="B12" s="253" t="s">
        <v>953</v>
      </c>
      <c r="C12" s="273"/>
      <c r="D12" s="284">
        <v>0</v>
      </c>
      <c r="E12" s="284">
        <v>0</v>
      </c>
      <c r="F12" s="239"/>
    </row>
    <row r="13" spans="1:30" s="69" customFormat="1" x14ac:dyDescent="0.25">
      <c r="A13" s="250"/>
      <c r="B13" s="247" t="s">
        <v>954</v>
      </c>
      <c r="C13" s="274"/>
      <c r="D13" s="284">
        <v>0</v>
      </c>
      <c r="E13" s="284">
        <v>0</v>
      </c>
      <c r="F13" s="239"/>
    </row>
    <row r="14" spans="1:30" s="69" customFormat="1" x14ac:dyDescent="0.25">
      <c r="A14" s="254"/>
      <c r="B14" s="247" t="s">
        <v>955</v>
      </c>
      <c r="C14" s="274"/>
      <c r="D14" s="284">
        <v>0</v>
      </c>
      <c r="E14" s="284">
        <v>0</v>
      </c>
      <c r="F14" s="239"/>
      <c r="G14" s="142"/>
    </row>
    <row r="15" spans="1:30" s="69" customFormat="1" x14ac:dyDescent="0.25">
      <c r="A15" s="254"/>
      <c r="B15" s="255" t="s">
        <v>956</v>
      </c>
      <c r="C15" s="274"/>
      <c r="D15" s="284">
        <v>821722158.95000005</v>
      </c>
      <c r="E15" s="284">
        <v>0</v>
      </c>
      <c r="F15" s="239"/>
    </row>
    <row r="16" spans="1:30" s="69" customFormat="1" x14ac:dyDescent="0.25">
      <c r="A16" s="254"/>
      <c r="B16" s="255" t="s">
        <v>957</v>
      </c>
      <c r="C16" s="274"/>
      <c r="D16" s="284">
        <v>0</v>
      </c>
      <c r="E16" s="284">
        <v>0</v>
      </c>
      <c r="F16" s="239"/>
    </row>
    <row r="17" spans="1:6" s="51" customFormat="1" x14ac:dyDescent="0.25">
      <c r="A17" s="250"/>
      <c r="B17" s="255" t="s">
        <v>958</v>
      </c>
      <c r="C17" s="274"/>
      <c r="D17" s="284">
        <v>0</v>
      </c>
      <c r="E17" s="284">
        <v>277758001</v>
      </c>
      <c r="F17" s="50"/>
    </row>
    <row r="18" spans="1:6" s="69" customFormat="1" x14ac:dyDescent="0.25">
      <c r="A18" s="280" t="s">
        <v>959</v>
      </c>
      <c r="B18" s="281"/>
      <c r="C18" s="272">
        <v>77</v>
      </c>
      <c r="D18" s="283">
        <v>2983335.06</v>
      </c>
      <c r="E18" s="283">
        <v>0</v>
      </c>
      <c r="F18" s="239"/>
    </row>
    <row r="19" spans="1:6" s="69" customFormat="1" x14ac:dyDescent="0.25">
      <c r="A19" s="248"/>
      <c r="B19" s="257" t="s">
        <v>960</v>
      </c>
      <c r="C19" s="274"/>
      <c r="D19" s="284">
        <v>0</v>
      </c>
      <c r="E19" s="284">
        <v>0</v>
      </c>
      <c r="F19" s="239"/>
    </row>
    <row r="20" spans="1:6" s="69" customFormat="1" x14ac:dyDescent="0.25">
      <c r="A20" s="248"/>
      <c r="B20" s="257" t="s">
        <v>961</v>
      </c>
      <c r="C20" s="274"/>
      <c r="D20" s="284">
        <v>2983335.06</v>
      </c>
      <c r="E20" s="284">
        <v>0</v>
      </c>
      <c r="F20" s="239"/>
    </row>
    <row r="21" spans="1:6" s="69" customFormat="1" x14ac:dyDescent="0.25">
      <c r="A21" s="248"/>
      <c r="B21" s="257" t="s">
        <v>962</v>
      </c>
      <c r="C21" s="267"/>
      <c r="D21" s="284">
        <v>0</v>
      </c>
      <c r="E21" s="284">
        <v>0</v>
      </c>
      <c r="F21" s="239"/>
    </row>
    <row r="22" spans="1:6" x14ac:dyDescent="0.25">
      <c r="A22" s="248"/>
      <c r="B22" s="257" t="s">
        <v>963</v>
      </c>
      <c r="C22" s="267"/>
      <c r="D22" s="284">
        <v>0</v>
      </c>
      <c r="E22" s="284">
        <v>0</v>
      </c>
      <c r="F22" s="239"/>
    </row>
    <row r="23" spans="1:6" s="51" customFormat="1" x14ac:dyDescent="0.25">
      <c r="A23" s="248"/>
      <c r="B23" s="255" t="s">
        <v>964</v>
      </c>
      <c r="C23" s="267"/>
      <c r="D23" s="284">
        <v>0</v>
      </c>
      <c r="E23" s="284">
        <v>0</v>
      </c>
      <c r="F23" s="50"/>
    </row>
    <row r="24" spans="1:6" x14ac:dyDescent="0.25">
      <c r="A24" s="266" t="s">
        <v>965</v>
      </c>
      <c r="B24" s="258"/>
      <c r="C24" s="267"/>
      <c r="D24" s="283">
        <v>818738823.8900001</v>
      </c>
      <c r="E24" s="283">
        <v>277758001.00999999</v>
      </c>
      <c r="F24" s="239"/>
    </row>
    <row r="25" spans="1:6" x14ac:dyDescent="0.25">
      <c r="A25" s="260"/>
      <c r="B25" s="261"/>
      <c r="C25" s="268"/>
      <c r="D25" s="263"/>
      <c r="E25" s="263"/>
      <c r="F25" s="239"/>
    </row>
    <row r="26" spans="1:6" s="51" customFormat="1" x14ac:dyDescent="0.25">
      <c r="A26" s="279" t="s">
        <v>966</v>
      </c>
      <c r="B26" s="278"/>
      <c r="C26" s="269"/>
      <c r="D26" s="264"/>
      <c r="E26" s="249"/>
      <c r="F26" s="50"/>
    </row>
    <row r="27" spans="1:6" x14ac:dyDescent="0.25">
      <c r="A27" s="280" t="s">
        <v>950</v>
      </c>
      <c r="B27" s="281"/>
      <c r="C27" s="274">
        <v>78</v>
      </c>
      <c r="D27" s="283">
        <v>0</v>
      </c>
      <c r="E27" s="283">
        <v>0</v>
      </c>
      <c r="F27" s="239"/>
    </row>
    <row r="28" spans="1:6" x14ac:dyDescent="0.25">
      <c r="A28" s="248"/>
      <c r="B28" s="248" t="s">
        <v>967</v>
      </c>
      <c r="C28" s="272"/>
      <c r="D28" s="284">
        <v>0</v>
      </c>
      <c r="E28" s="284">
        <v>0</v>
      </c>
      <c r="F28" s="239"/>
    </row>
    <row r="29" spans="1:6" x14ac:dyDescent="0.25">
      <c r="A29" s="256"/>
      <c r="B29" s="248" t="s">
        <v>968</v>
      </c>
      <c r="C29" s="272"/>
      <c r="D29" s="284">
        <v>0</v>
      </c>
      <c r="E29" s="284">
        <v>0</v>
      </c>
      <c r="F29" s="239"/>
    </row>
    <row r="30" spans="1:6" x14ac:dyDescent="0.25">
      <c r="A30" s="256"/>
      <c r="B30" s="248" t="s">
        <v>969</v>
      </c>
      <c r="C30" s="272"/>
      <c r="D30" s="284">
        <v>0</v>
      </c>
      <c r="E30" s="284">
        <v>0</v>
      </c>
      <c r="F30" s="239"/>
    </row>
    <row r="31" spans="1:6" x14ac:dyDescent="0.25">
      <c r="A31" s="248"/>
      <c r="B31" s="248" t="s">
        <v>970</v>
      </c>
      <c r="C31" s="272"/>
      <c r="D31" s="284">
        <v>0</v>
      </c>
      <c r="E31" s="284">
        <v>0</v>
      </c>
      <c r="F31" s="239"/>
    </row>
    <row r="32" spans="1:6" s="51" customFormat="1" x14ac:dyDescent="0.25">
      <c r="A32" s="248"/>
      <c r="B32" s="255" t="s">
        <v>971</v>
      </c>
      <c r="C32" s="274"/>
      <c r="D32" s="284">
        <v>0</v>
      </c>
      <c r="E32" s="284">
        <v>0</v>
      </c>
      <c r="F32" s="50"/>
    </row>
    <row r="33" spans="1:6" s="69" customFormat="1" x14ac:dyDescent="0.25">
      <c r="A33" s="280" t="s">
        <v>959</v>
      </c>
      <c r="B33" s="281"/>
      <c r="C33" s="274">
        <v>79</v>
      </c>
      <c r="D33" s="283">
        <v>0</v>
      </c>
      <c r="E33" s="283">
        <v>0</v>
      </c>
      <c r="F33" s="239"/>
    </row>
    <row r="34" spans="1:6" s="69" customFormat="1" x14ac:dyDescent="0.25">
      <c r="A34" s="248"/>
      <c r="B34" s="257" t="s">
        <v>972</v>
      </c>
      <c r="C34" s="274"/>
      <c r="D34" s="284">
        <v>0</v>
      </c>
      <c r="E34" s="284">
        <v>0</v>
      </c>
      <c r="F34" s="239"/>
    </row>
    <row r="35" spans="1:6" x14ac:dyDescent="0.25">
      <c r="A35" s="248"/>
      <c r="B35" s="255" t="s">
        <v>973</v>
      </c>
      <c r="C35" s="274"/>
      <c r="D35" s="284">
        <v>0</v>
      </c>
      <c r="E35" s="284">
        <v>0</v>
      </c>
      <c r="F35" s="239"/>
    </row>
    <row r="36" spans="1:6" x14ac:dyDescent="0.25">
      <c r="A36" s="248"/>
      <c r="B36" s="255" t="s">
        <v>974</v>
      </c>
      <c r="C36" s="274"/>
      <c r="D36" s="284">
        <v>0</v>
      </c>
      <c r="E36" s="284">
        <v>0</v>
      </c>
      <c r="F36" s="239"/>
    </row>
    <row r="37" spans="1:6" x14ac:dyDescent="0.25">
      <c r="A37" s="248"/>
      <c r="B37" s="257" t="s">
        <v>975</v>
      </c>
      <c r="C37" s="274"/>
      <c r="D37" s="284">
        <v>0</v>
      </c>
      <c r="E37" s="284">
        <v>0</v>
      </c>
      <c r="F37" s="239"/>
    </row>
    <row r="38" spans="1:6" s="51" customFormat="1" x14ac:dyDescent="0.25">
      <c r="A38" s="248"/>
      <c r="B38" s="255" t="s">
        <v>976</v>
      </c>
      <c r="C38" s="274"/>
      <c r="D38" s="284">
        <v>0</v>
      </c>
      <c r="E38" s="284">
        <v>0</v>
      </c>
      <c r="F38" s="50"/>
    </row>
    <row r="39" spans="1:6" x14ac:dyDescent="0.25">
      <c r="A39" s="266" t="s">
        <v>977</v>
      </c>
      <c r="B39" s="258"/>
      <c r="C39" s="274"/>
      <c r="D39" s="283">
        <v>0</v>
      </c>
      <c r="E39" s="283">
        <v>0</v>
      </c>
      <c r="F39" s="239"/>
    </row>
    <row r="40" spans="1:6" x14ac:dyDescent="0.25">
      <c r="A40" s="260"/>
      <c r="B40" s="261"/>
      <c r="C40" s="275"/>
      <c r="D40" s="263"/>
      <c r="E40" s="263"/>
      <c r="F40" s="239"/>
    </row>
    <row r="41" spans="1:6" s="51" customFormat="1" x14ac:dyDescent="0.25">
      <c r="A41" s="279" t="s">
        <v>978</v>
      </c>
      <c r="B41" s="278"/>
      <c r="C41" s="276"/>
      <c r="D41" s="264"/>
      <c r="E41" s="249"/>
      <c r="F41" s="50"/>
    </row>
    <row r="42" spans="1:6" x14ac:dyDescent="0.25">
      <c r="A42" s="280" t="s">
        <v>950</v>
      </c>
      <c r="B42" s="281"/>
      <c r="C42" s="272">
        <v>80</v>
      </c>
      <c r="D42" s="283">
        <v>0</v>
      </c>
      <c r="E42" s="283">
        <v>0</v>
      </c>
      <c r="F42" s="239"/>
    </row>
    <row r="43" spans="1:6" x14ac:dyDescent="0.25">
      <c r="A43" s="248"/>
      <c r="B43" s="257" t="s">
        <v>979</v>
      </c>
      <c r="C43" s="274"/>
      <c r="D43" s="284">
        <v>0</v>
      </c>
      <c r="E43" s="284">
        <v>0</v>
      </c>
      <c r="F43" s="239"/>
    </row>
    <row r="44" spans="1:6" x14ac:dyDescent="0.25">
      <c r="A44" s="248"/>
      <c r="B44" s="257" t="s">
        <v>980</v>
      </c>
      <c r="C44" s="274"/>
      <c r="D44" s="284">
        <v>0</v>
      </c>
      <c r="E44" s="284">
        <v>0</v>
      </c>
      <c r="F44" s="239"/>
    </row>
    <row r="45" spans="1:6" s="51" customFormat="1" x14ac:dyDescent="0.25">
      <c r="A45" s="248"/>
      <c r="B45" s="255" t="s">
        <v>981</v>
      </c>
      <c r="C45" s="274"/>
      <c r="D45" s="284">
        <v>0</v>
      </c>
      <c r="E45" s="284">
        <v>0</v>
      </c>
      <c r="F45" s="50"/>
    </row>
    <row r="46" spans="1:6" x14ac:dyDescent="0.25">
      <c r="A46" s="280" t="s">
        <v>959</v>
      </c>
      <c r="B46" s="281"/>
      <c r="C46" s="274">
        <v>81</v>
      </c>
      <c r="D46" s="283">
        <v>0</v>
      </c>
      <c r="E46" s="283">
        <v>0</v>
      </c>
      <c r="F46" s="239"/>
    </row>
    <row r="47" spans="1:6" x14ac:dyDescent="0.25">
      <c r="A47" s="248"/>
      <c r="B47" s="257" t="s">
        <v>982</v>
      </c>
      <c r="C47" s="274"/>
      <c r="D47" s="284">
        <v>0</v>
      </c>
      <c r="E47" s="284">
        <v>0</v>
      </c>
      <c r="F47" s="239"/>
    </row>
    <row r="48" spans="1:6" x14ac:dyDescent="0.25">
      <c r="A48" s="248"/>
      <c r="B48" s="255" t="s">
        <v>983</v>
      </c>
      <c r="C48" s="274"/>
      <c r="D48" s="284">
        <v>0</v>
      </c>
      <c r="E48" s="284">
        <v>0</v>
      </c>
      <c r="F48" s="239"/>
    </row>
    <row r="49" spans="1:15" s="51" customFormat="1" x14ac:dyDescent="0.25">
      <c r="A49" s="248"/>
      <c r="B49" s="255" t="s">
        <v>984</v>
      </c>
      <c r="C49" s="267"/>
      <c r="D49" s="284">
        <v>0</v>
      </c>
      <c r="E49" s="284">
        <v>0</v>
      </c>
      <c r="F49" s="50"/>
    </row>
    <row r="50" spans="1:15" x14ac:dyDescent="0.25">
      <c r="A50" s="266" t="s">
        <v>985</v>
      </c>
      <c r="B50" s="258"/>
      <c r="C50" s="267"/>
      <c r="D50" s="283">
        <v>0</v>
      </c>
      <c r="E50" s="283">
        <v>0</v>
      </c>
      <c r="F50" s="239"/>
    </row>
    <row r="51" spans="1:15" ht="15" customHeight="1" x14ac:dyDescent="0.25">
      <c r="A51" s="248"/>
      <c r="B51" s="248"/>
      <c r="C51" s="262"/>
      <c r="D51" s="264"/>
      <c r="E51" s="264"/>
      <c r="F51" s="239"/>
    </row>
    <row r="52" spans="1:15" x14ac:dyDescent="0.25">
      <c r="A52" s="301" t="s">
        <v>986</v>
      </c>
      <c r="B52" s="301"/>
      <c r="C52" s="267"/>
      <c r="D52" s="283">
        <v>818738823.8900001</v>
      </c>
      <c r="E52" s="283">
        <v>277758001.00999999</v>
      </c>
      <c r="F52" s="239"/>
    </row>
    <row r="53" spans="1:15" s="69" customFormat="1" ht="15" customHeight="1" x14ac:dyDescent="0.25">
      <c r="A53" s="259"/>
      <c r="B53" s="259"/>
      <c r="C53" s="270"/>
      <c r="D53" s="265"/>
      <c r="E53" s="265"/>
      <c r="F53" s="239"/>
    </row>
    <row r="54" spans="1:15" x14ac:dyDescent="0.25">
      <c r="A54" s="299" t="s">
        <v>987</v>
      </c>
      <c r="B54" s="299"/>
      <c r="C54" s="271"/>
      <c r="D54" s="283">
        <v>0</v>
      </c>
      <c r="E54" s="283">
        <v>0</v>
      </c>
      <c r="F54" s="239"/>
    </row>
    <row r="55" spans="1:15" x14ac:dyDescent="0.25">
      <c r="A55" s="285" t="s">
        <v>988</v>
      </c>
      <c r="B55" s="257"/>
      <c r="C55" s="267"/>
      <c r="D55" s="283">
        <v>277758001.00999999</v>
      </c>
      <c r="E55" s="283">
        <v>0</v>
      </c>
      <c r="F55" s="239"/>
      <c r="G55" s="239"/>
    </row>
    <row r="56" spans="1:15" x14ac:dyDescent="0.25">
      <c r="A56" s="287" t="s">
        <v>989</v>
      </c>
      <c r="B56" s="286"/>
      <c r="C56" s="288">
        <v>82</v>
      </c>
      <c r="D56" s="283">
        <v>1096496824.9000001</v>
      </c>
      <c r="E56" s="283">
        <v>277758001.00999999</v>
      </c>
      <c r="F56" s="239"/>
    </row>
    <row r="57" spans="1:15" x14ac:dyDescent="0.25">
      <c r="D57" s="289">
        <f>+D56-'Balanza de Comprobación'!G18-'Balanza de Comprobación'!G16</f>
        <v>-4.7730281949043274E-8</v>
      </c>
      <c r="F57" s="239"/>
    </row>
    <row r="59" spans="1:15" x14ac:dyDescent="0.25">
      <c r="A59" s="60" t="str">
        <f>+EstadoResultados_Rendimiento!A238</f>
        <v>Realizado por</v>
      </c>
      <c r="B59" s="60"/>
      <c r="C59" s="60" t="str">
        <f>+EstadoResultados_Rendimiento!D238</f>
        <v>Aprobado por;</v>
      </c>
      <c r="D59" s="60"/>
      <c r="F59" s="240"/>
      <c r="G59" s="239"/>
      <c r="H59" s="239"/>
      <c r="I59" s="239"/>
      <c r="J59" s="239"/>
      <c r="K59" s="239"/>
      <c r="L59" s="239"/>
      <c r="M59" s="239"/>
      <c r="N59" s="239"/>
      <c r="O59" s="239"/>
    </row>
    <row r="60" spans="1:15" x14ac:dyDescent="0.25">
      <c r="A60" s="60">
        <f>+EstadoResultados_Rendimiento!A239</f>
        <v>0</v>
      </c>
      <c r="B60" s="60" t="str">
        <f>+EstadoResultados_Rendimiento!B239</f>
        <v>Licda. Karla Zúñiga Villalobos</v>
      </c>
      <c r="C60" s="60"/>
      <c r="D60" s="60" t="str">
        <f>+EstadoResultados_Rendimiento!E239</f>
        <v>Lic. Alexander Casctante Alfaro;CPA</v>
      </c>
      <c r="F60" s="240"/>
      <c r="G60" s="22"/>
    </row>
    <row r="61" spans="1:15" x14ac:dyDescent="0.25">
      <c r="B61" s="72"/>
      <c r="C61" s="60"/>
      <c r="D61" s="60"/>
      <c r="E61" s="60"/>
      <c r="F61" s="240"/>
      <c r="G61" s="22"/>
    </row>
    <row r="62" spans="1:15" s="218" customFormat="1" ht="12.75" x14ac:dyDescent="0.2">
      <c r="A62" s="216"/>
      <c r="B62" s="217"/>
      <c r="C62" s="217"/>
      <c r="D62" s="233"/>
      <c r="E62" s="233"/>
      <c r="F62" s="233"/>
      <c r="G62" s="233"/>
    </row>
  </sheetData>
  <protectedRanges>
    <protectedRange sqref="D10:E17 D19:E23 D28:E32 D34:E38 D43:E45 D47:E49" name="Rango1_2"/>
  </protectedRanges>
  <mergeCells count="6">
    <mergeCell ref="A54:B54"/>
    <mergeCell ref="A1:E1"/>
    <mergeCell ref="A2:E2"/>
    <mergeCell ref="A3:E3"/>
    <mergeCell ref="A4:E4"/>
    <mergeCell ref="A52:B52"/>
  </mergeCells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1"/>
  <sheetViews>
    <sheetView tabSelected="1" view="pageBreakPreview" topLeftCell="A4" zoomScale="90" zoomScaleNormal="100" zoomScaleSheetLayoutView="90" workbookViewId="0">
      <selection activeCell="H29" sqref="H29"/>
    </sheetView>
  </sheetViews>
  <sheetFormatPr baseColWidth="10" defaultColWidth="12.42578125" defaultRowHeight="15" x14ac:dyDescent="0.25"/>
  <cols>
    <col min="1" max="1" width="54.42578125" customWidth="1"/>
    <col min="2" max="2" width="7.7109375" hidden="1" customWidth="1"/>
    <col min="3" max="3" width="15.5703125" style="26" bestFit="1" customWidth="1"/>
    <col min="4" max="4" width="15.42578125" style="43" bestFit="1" customWidth="1"/>
    <col min="5" max="5" width="10.140625" style="43" bestFit="1" customWidth="1"/>
    <col min="6" max="6" width="22.85546875" style="43" customWidth="1"/>
    <col min="7" max="7" width="18" style="43" customWidth="1"/>
    <col min="8" max="8" width="18.140625" style="26" customWidth="1"/>
    <col min="9" max="9" width="17" style="26" customWidth="1"/>
    <col min="10" max="10" width="29.7109375" style="26" customWidth="1"/>
    <col min="11" max="15" width="11.42578125" style="23" customWidth="1"/>
    <col min="16" max="255" width="11.42578125" customWidth="1"/>
  </cols>
  <sheetData>
    <row r="1" spans="1:15" s="23" customFormat="1" ht="18" x14ac:dyDescent="0.25">
      <c r="A1" s="304" t="str">
        <f>+'Estado Flujo de Efectivo'!A1:E1</f>
        <v>COMISION NACIONAL DE VACUNACION  Y EPIDEMIOLOGIA (CNVE)</v>
      </c>
      <c r="B1" s="304"/>
      <c r="C1" s="304"/>
      <c r="D1" s="304"/>
      <c r="E1" s="304"/>
      <c r="F1" s="304"/>
      <c r="G1" s="304"/>
      <c r="H1" s="304"/>
      <c r="I1" s="304"/>
      <c r="J1" s="304"/>
    </row>
    <row r="2" spans="1:15" s="23" customFormat="1" ht="18" x14ac:dyDescent="0.25">
      <c r="A2" s="304" t="str">
        <f>+EstadoResultados_Rendimiento!A2</f>
        <v>Al 31 de marzo  del 2017</v>
      </c>
      <c r="B2" s="304"/>
      <c r="C2" s="304"/>
      <c r="D2" s="304"/>
      <c r="E2" s="304"/>
      <c r="F2" s="304"/>
      <c r="G2" s="304"/>
      <c r="H2" s="304"/>
      <c r="I2" s="304"/>
      <c r="J2" s="304"/>
    </row>
    <row r="3" spans="1:15" s="23" customFormat="1" ht="18" x14ac:dyDescent="0.25">
      <c r="A3" s="292"/>
      <c r="B3" s="162"/>
      <c r="C3" s="163"/>
      <c r="D3" s="163"/>
      <c r="E3" s="163"/>
      <c r="F3" s="163"/>
      <c r="G3" s="163"/>
      <c r="H3" s="163"/>
      <c r="I3" s="163"/>
      <c r="J3" s="163"/>
    </row>
    <row r="4" spans="1:15" s="159" customFormat="1" ht="18" x14ac:dyDescent="0.25">
      <c r="A4" s="304" t="s">
        <v>990</v>
      </c>
      <c r="B4" s="304"/>
      <c r="C4" s="304"/>
      <c r="D4" s="304"/>
      <c r="E4" s="304"/>
      <c r="F4" s="304"/>
      <c r="G4" s="304"/>
      <c r="H4" s="304"/>
      <c r="I4" s="304"/>
      <c r="J4" s="304"/>
    </row>
    <row r="5" spans="1:15" s="159" customFormat="1" ht="18" x14ac:dyDescent="0.25">
      <c r="A5" s="304" t="s">
        <v>991</v>
      </c>
      <c r="B5" s="304"/>
      <c r="C5" s="304"/>
      <c r="D5" s="304"/>
      <c r="E5" s="304"/>
      <c r="F5" s="304"/>
      <c r="G5" s="304"/>
      <c r="H5" s="304"/>
      <c r="I5" s="304"/>
      <c r="J5" s="304"/>
    </row>
    <row r="6" spans="1:15" s="160" customFormat="1" ht="18" customHeight="1" thickBot="1" x14ac:dyDescent="0.3">
      <c r="B6" s="229"/>
      <c r="C6" s="229"/>
      <c r="D6" s="229"/>
      <c r="E6" s="229"/>
      <c r="F6" s="229"/>
      <c r="G6" s="229"/>
      <c r="H6" s="229"/>
      <c r="I6" s="229"/>
      <c r="J6" s="228" t="s">
        <v>992</v>
      </c>
    </row>
    <row r="7" spans="1:15" s="40" customFormat="1" ht="15" customHeight="1" x14ac:dyDescent="0.25">
      <c r="A7" s="305" t="s">
        <v>993</v>
      </c>
      <c r="B7" s="307"/>
      <c r="C7" s="309" t="s">
        <v>74</v>
      </c>
      <c r="D7" s="311" t="s">
        <v>994</v>
      </c>
      <c r="E7" s="311" t="s">
        <v>422</v>
      </c>
      <c r="F7" s="311" t="s">
        <v>429</v>
      </c>
      <c r="G7" s="311" t="s">
        <v>80</v>
      </c>
      <c r="H7" s="311" t="s">
        <v>995</v>
      </c>
      <c r="I7" s="311" t="s">
        <v>996</v>
      </c>
      <c r="J7" s="302" t="s">
        <v>997</v>
      </c>
      <c r="K7" s="154"/>
      <c r="L7" s="154"/>
      <c r="M7" s="154"/>
      <c r="N7" s="154"/>
      <c r="O7" s="154"/>
    </row>
    <row r="8" spans="1:15" s="41" customFormat="1" ht="42.75" customHeight="1" thickBot="1" x14ac:dyDescent="0.3">
      <c r="A8" s="306"/>
      <c r="B8" s="308"/>
      <c r="C8" s="310"/>
      <c r="D8" s="312"/>
      <c r="E8" s="312"/>
      <c r="F8" s="312"/>
      <c r="G8" s="312"/>
      <c r="H8" s="312"/>
      <c r="I8" s="312"/>
      <c r="J8" s="303"/>
      <c r="K8" s="161"/>
      <c r="L8" s="161"/>
      <c r="M8" s="161"/>
      <c r="N8" s="161"/>
      <c r="O8" s="161"/>
    </row>
    <row r="9" spans="1:15" s="165" customFormat="1" ht="28.5" customHeight="1" x14ac:dyDescent="0.2">
      <c r="A9" s="164" t="s">
        <v>998</v>
      </c>
      <c r="B9" s="164"/>
      <c r="C9" s="200">
        <v>0</v>
      </c>
      <c r="D9" s="200">
        <v>0</v>
      </c>
      <c r="E9" s="200">
        <v>0</v>
      </c>
      <c r="F9" s="200">
        <v>0</v>
      </c>
      <c r="G9" s="200">
        <v>0</v>
      </c>
      <c r="H9" s="200">
        <v>0</v>
      </c>
      <c r="I9" s="200">
        <v>0</v>
      </c>
      <c r="J9" s="200">
        <f t="shared" ref="J9:J19" si="0">SUM(C9:I9)</f>
        <v>0</v>
      </c>
    </row>
    <row r="10" spans="1:15" s="165" customFormat="1" ht="28.5" customHeight="1" x14ac:dyDescent="0.2">
      <c r="A10" s="164" t="s">
        <v>76</v>
      </c>
      <c r="B10" s="164"/>
      <c r="C10" s="164">
        <f>+BalanceGeneral_Situacion!D170</f>
        <v>34762317.780000001</v>
      </c>
      <c r="D10" s="164"/>
      <c r="E10" s="164"/>
      <c r="F10" s="164"/>
      <c r="G10" s="164"/>
      <c r="H10" s="164"/>
      <c r="I10" s="164"/>
      <c r="J10" s="164">
        <f t="shared" si="0"/>
        <v>34762317.780000001</v>
      </c>
    </row>
    <row r="11" spans="1:15" s="165" customFormat="1" ht="26.25" customHeight="1" x14ac:dyDescent="0.2">
      <c r="A11" s="164" t="s">
        <v>413</v>
      </c>
      <c r="B11" s="164"/>
      <c r="C11" s="200">
        <v>0</v>
      </c>
      <c r="D11" s="200">
        <v>0</v>
      </c>
      <c r="E11" s="200">
        <v>0</v>
      </c>
      <c r="F11" s="200">
        <v>0</v>
      </c>
      <c r="G11" s="200">
        <v>0</v>
      </c>
      <c r="H11" s="200">
        <v>0</v>
      </c>
      <c r="I11" s="200">
        <v>0</v>
      </c>
      <c r="J11" s="200">
        <f t="shared" si="0"/>
        <v>0</v>
      </c>
    </row>
    <row r="12" spans="1:15" s="165" customFormat="1" ht="28.5" customHeight="1" x14ac:dyDescent="0.2">
      <c r="A12" s="164" t="s">
        <v>418</v>
      </c>
      <c r="B12" s="164"/>
      <c r="C12" s="200">
        <v>0</v>
      </c>
      <c r="D12" s="200">
        <v>0</v>
      </c>
      <c r="E12" s="200">
        <v>0</v>
      </c>
      <c r="F12" s="200">
        <v>0</v>
      </c>
      <c r="G12" s="200">
        <v>0</v>
      </c>
      <c r="H12" s="200">
        <v>0</v>
      </c>
      <c r="I12" s="200">
        <v>0</v>
      </c>
      <c r="J12" s="200">
        <f t="shared" si="0"/>
        <v>0</v>
      </c>
    </row>
    <row r="13" spans="1:15" s="165" customFormat="1" ht="26.25" customHeight="1" x14ac:dyDescent="0.2">
      <c r="A13" s="164" t="s">
        <v>420</v>
      </c>
      <c r="B13" s="164"/>
      <c r="C13" s="200">
        <v>0</v>
      </c>
      <c r="D13" s="200">
        <v>0</v>
      </c>
      <c r="E13" s="200">
        <v>0</v>
      </c>
      <c r="F13" s="200">
        <v>0</v>
      </c>
      <c r="G13" s="200">
        <v>0</v>
      </c>
      <c r="H13" s="200">
        <v>0</v>
      </c>
      <c r="I13" s="200">
        <v>0</v>
      </c>
      <c r="J13" s="200">
        <f t="shared" si="0"/>
        <v>0</v>
      </c>
    </row>
    <row r="14" spans="1:15" s="166" customFormat="1" ht="26.25" customHeight="1" x14ac:dyDescent="0.2">
      <c r="A14" s="164" t="s">
        <v>425</v>
      </c>
      <c r="B14" s="164"/>
      <c r="C14" s="200">
        <v>0</v>
      </c>
      <c r="D14" s="200">
        <v>0</v>
      </c>
      <c r="E14" s="200">
        <v>0</v>
      </c>
      <c r="F14" s="200">
        <v>0</v>
      </c>
      <c r="G14" s="200">
        <v>0</v>
      </c>
      <c r="H14" s="200">
        <v>0</v>
      </c>
      <c r="I14" s="200">
        <v>0</v>
      </c>
      <c r="J14" s="200">
        <f t="shared" si="0"/>
        <v>0</v>
      </c>
    </row>
    <row r="15" spans="1:15" s="166" customFormat="1" ht="26.25" customHeight="1" x14ac:dyDescent="0.2">
      <c r="A15" s="164" t="s">
        <v>427</v>
      </c>
      <c r="B15" s="164"/>
      <c r="C15" s="200">
        <v>0</v>
      </c>
      <c r="D15" s="200">
        <v>0</v>
      </c>
      <c r="E15" s="200">
        <v>0</v>
      </c>
      <c r="F15" s="200">
        <v>0</v>
      </c>
      <c r="G15" s="200">
        <v>0</v>
      </c>
      <c r="H15" s="200">
        <v>0</v>
      </c>
      <c r="I15" s="200">
        <v>0</v>
      </c>
      <c r="J15" s="200">
        <f t="shared" si="0"/>
        <v>0</v>
      </c>
    </row>
    <row r="16" spans="1:15" s="166" customFormat="1" ht="26.25" customHeight="1" x14ac:dyDescent="0.2">
      <c r="A16" s="164" t="s">
        <v>432</v>
      </c>
      <c r="B16" s="164"/>
      <c r="C16" s="201">
        <v>0</v>
      </c>
      <c r="D16" s="201">
        <v>0</v>
      </c>
      <c r="E16" s="201">
        <v>0</v>
      </c>
      <c r="F16" s="201">
        <v>0</v>
      </c>
      <c r="G16" s="200">
        <v>0</v>
      </c>
      <c r="H16" s="200">
        <v>0</v>
      </c>
      <c r="I16" s="200">
        <v>0</v>
      </c>
      <c r="J16" s="200">
        <f t="shared" si="0"/>
        <v>0</v>
      </c>
    </row>
    <row r="17" spans="1:15" s="166" customFormat="1" ht="26.25" customHeight="1" x14ac:dyDescent="0.2">
      <c r="A17" s="164" t="s">
        <v>434</v>
      </c>
      <c r="B17" s="164"/>
      <c r="C17" s="201">
        <v>0</v>
      </c>
      <c r="D17" s="201">
        <v>0</v>
      </c>
      <c r="E17" s="201">
        <v>0</v>
      </c>
      <c r="F17" s="201">
        <v>0</v>
      </c>
      <c r="G17" s="200">
        <v>0</v>
      </c>
      <c r="H17" s="200">
        <v>0</v>
      </c>
      <c r="I17" s="200">
        <v>0</v>
      </c>
      <c r="J17" s="200">
        <f t="shared" si="0"/>
        <v>0</v>
      </c>
    </row>
    <row r="18" spans="1:15" s="166" customFormat="1" ht="26.25" customHeight="1" x14ac:dyDescent="0.2">
      <c r="A18" s="164" t="s">
        <v>436</v>
      </c>
      <c r="B18" s="164"/>
      <c r="C18" s="201">
        <v>0</v>
      </c>
      <c r="D18" s="201">
        <v>0</v>
      </c>
      <c r="E18" s="201">
        <v>0</v>
      </c>
      <c r="F18" s="201">
        <v>0</v>
      </c>
      <c r="G18" s="200">
        <v>0</v>
      </c>
      <c r="H18" s="200">
        <v>0</v>
      </c>
      <c r="I18" s="200">
        <v>0</v>
      </c>
      <c r="J18" s="200">
        <f t="shared" si="0"/>
        <v>0</v>
      </c>
    </row>
    <row r="19" spans="1:15" s="166" customFormat="1" ht="26.25" customHeight="1" x14ac:dyDescent="0.2">
      <c r="A19" s="164" t="s">
        <v>438</v>
      </c>
      <c r="B19" s="164"/>
      <c r="C19" s="201">
        <v>0</v>
      </c>
      <c r="D19" s="201">
        <v>0</v>
      </c>
      <c r="E19" s="201">
        <v>0</v>
      </c>
      <c r="F19" s="201">
        <v>0</v>
      </c>
      <c r="G19" s="200">
        <v>0</v>
      </c>
      <c r="H19" s="200">
        <v>0</v>
      </c>
      <c r="I19" s="200">
        <v>0</v>
      </c>
      <c r="J19" s="200">
        <f t="shared" si="0"/>
        <v>0</v>
      </c>
    </row>
    <row r="20" spans="1:15" s="166" customFormat="1" ht="26.25" customHeight="1" x14ac:dyDescent="0.2">
      <c r="A20" s="164" t="s">
        <v>82</v>
      </c>
      <c r="B20" s="164"/>
      <c r="C20" s="201">
        <v>0</v>
      </c>
      <c r="D20" s="201">
        <v>0</v>
      </c>
      <c r="E20" s="201">
        <v>0</v>
      </c>
      <c r="F20" s="201">
        <v>0</v>
      </c>
      <c r="G20" s="164">
        <f>+BalanceGeneral_Situacion!D184</f>
        <v>242490269.44</v>
      </c>
      <c r="H20" s="201">
        <v>0</v>
      </c>
      <c r="I20" s="201">
        <v>0</v>
      </c>
      <c r="J20" s="164">
        <f t="shared" ref="J20:J27" si="1">SUM(C20:I20)</f>
        <v>242490269.44</v>
      </c>
    </row>
    <row r="21" spans="1:15" s="166" customFormat="1" ht="26.25" customHeight="1" x14ac:dyDescent="0.2">
      <c r="A21" s="164" t="s">
        <v>441</v>
      </c>
      <c r="B21" s="164"/>
      <c r="C21" s="201">
        <v>0</v>
      </c>
      <c r="D21" s="201">
        <v>0</v>
      </c>
      <c r="E21" s="201">
        <v>0</v>
      </c>
      <c r="F21" s="201">
        <v>0</v>
      </c>
      <c r="G21" s="164">
        <f>+BalanceGeneral_Situacion!D185</f>
        <v>818719177.25999999</v>
      </c>
      <c r="H21" s="201">
        <v>0</v>
      </c>
      <c r="I21" s="201">
        <v>0</v>
      </c>
      <c r="J21" s="164">
        <f t="shared" si="1"/>
        <v>818719177.25999999</v>
      </c>
    </row>
    <row r="22" spans="1:15" s="166" customFormat="1" ht="33.75" customHeight="1" x14ac:dyDescent="0.2">
      <c r="A22" s="164" t="s">
        <v>448</v>
      </c>
      <c r="B22" s="164"/>
      <c r="C22" s="201">
        <v>0</v>
      </c>
      <c r="D22" s="201">
        <v>0</v>
      </c>
      <c r="E22" s="201">
        <v>0</v>
      </c>
      <c r="F22" s="201">
        <v>0</v>
      </c>
      <c r="G22" s="200">
        <v>0</v>
      </c>
      <c r="H22" s="201">
        <v>0</v>
      </c>
      <c r="I22" s="201">
        <v>0</v>
      </c>
      <c r="J22" s="200">
        <f t="shared" si="1"/>
        <v>0</v>
      </c>
    </row>
    <row r="23" spans="1:15" s="166" customFormat="1" ht="33.75" customHeight="1" x14ac:dyDescent="0.2">
      <c r="A23" s="164" t="s">
        <v>450</v>
      </c>
      <c r="B23" s="164"/>
      <c r="C23" s="201">
        <v>0</v>
      </c>
      <c r="D23" s="201">
        <v>0</v>
      </c>
      <c r="E23" s="201">
        <v>0</v>
      </c>
      <c r="F23" s="201">
        <v>0</v>
      </c>
      <c r="G23" s="200">
        <v>0</v>
      </c>
      <c r="H23" s="201">
        <v>0</v>
      </c>
      <c r="I23" s="201">
        <v>0</v>
      </c>
      <c r="J23" s="200">
        <f t="shared" si="1"/>
        <v>0</v>
      </c>
    </row>
    <row r="24" spans="1:15" s="166" customFormat="1" ht="33.75" customHeight="1" x14ac:dyDescent="0.2">
      <c r="A24" s="164" t="s">
        <v>455</v>
      </c>
      <c r="B24" s="164"/>
      <c r="C24" s="201">
        <v>0</v>
      </c>
      <c r="D24" s="201">
        <v>0</v>
      </c>
      <c r="E24" s="201">
        <v>0</v>
      </c>
      <c r="F24" s="201">
        <v>0</v>
      </c>
      <c r="G24" s="200">
        <v>0</v>
      </c>
      <c r="H24" s="200">
        <v>0</v>
      </c>
      <c r="I24" s="200">
        <v>0</v>
      </c>
      <c r="J24" s="200">
        <f t="shared" si="1"/>
        <v>0</v>
      </c>
    </row>
    <row r="25" spans="1:15" s="166" customFormat="1" ht="33.75" customHeight="1" x14ac:dyDescent="0.2">
      <c r="A25" s="164" t="s">
        <v>457</v>
      </c>
      <c r="B25" s="164"/>
      <c r="C25" s="201">
        <v>0</v>
      </c>
      <c r="D25" s="201">
        <v>0</v>
      </c>
      <c r="E25" s="201">
        <v>0</v>
      </c>
      <c r="F25" s="201">
        <v>0</v>
      </c>
      <c r="G25" s="200">
        <v>0</v>
      </c>
      <c r="H25" s="200">
        <v>0</v>
      </c>
      <c r="I25" s="200">
        <v>0</v>
      </c>
      <c r="J25" s="200">
        <f t="shared" si="1"/>
        <v>0</v>
      </c>
    </row>
    <row r="26" spans="1:15" s="166" customFormat="1" ht="33.75" customHeight="1" x14ac:dyDescent="0.2">
      <c r="A26" s="164" t="s">
        <v>459</v>
      </c>
      <c r="B26" s="164"/>
      <c r="C26" s="200">
        <v>0</v>
      </c>
      <c r="D26" s="200">
        <v>0</v>
      </c>
      <c r="E26" s="200">
        <v>0</v>
      </c>
      <c r="F26" s="200">
        <v>0</v>
      </c>
      <c r="G26" s="200">
        <v>0</v>
      </c>
      <c r="H26" s="200">
        <v>0</v>
      </c>
      <c r="I26" s="200">
        <v>0</v>
      </c>
      <c r="J26" s="200">
        <f t="shared" si="1"/>
        <v>0</v>
      </c>
    </row>
    <row r="27" spans="1:15" s="166" customFormat="1" ht="33.75" customHeight="1" thickBot="1" x14ac:dyDescent="0.25">
      <c r="A27" s="164" t="s">
        <v>461</v>
      </c>
      <c r="B27" s="164"/>
      <c r="C27" s="200">
        <v>0</v>
      </c>
      <c r="D27" s="200">
        <v>0</v>
      </c>
      <c r="E27" s="200">
        <v>0</v>
      </c>
      <c r="F27" s="200">
        <v>0</v>
      </c>
      <c r="G27" s="200">
        <v>0</v>
      </c>
      <c r="H27" s="200">
        <v>0</v>
      </c>
      <c r="I27" s="200">
        <v>0</v>
      </c>
      <c r="J27" s="200">
        <f t="shared" si="1"/>
        <v>0</v>
      </c>
    </row>
    <row r="28" spans="1:15" s="40" customFormat="1" ht="33.75" customHeight="1" thickBot="1" x14ac:dyDescent="0.3">
      <c r="A28" s="90" t="s">
        <v>999</v>
      </c>
      <c r="B28" s="91"/>
      <c r="C28" s="92">
        <f>SUM(C10:C27)</f>
        <v>34762317.780000001</v>
      </c>
      <c r="D28" s="92">
        <f t="shared" ref="D28:J28" si="2">SUM(D10:D27)</f>
        <v>0</v>
      </c>
      <c r="E28" s="92">
        <f t="shared" si="2"/>
        <v>0</v>
      </c>
      <c r="F28" s="92">
        <f t="shared" si="2"/>
        <v>0</v>
      </c>
      <c r="G28" s="92">
        <f t="shared" si="2"/>
        <v>1061209446.7</v>
      </c>
      <c r="H28" s="92">
        <f t="shared" si="2"/>
        <v>0</v>
      </c>
      <c r="I28" s="92">
        <f t="shared" si="2"/>
        <v>0</v>
      </c>
      <c r="J28" s="93">
        <f t="shared" si="2"/>
        <v>1095971764.48</v>
      </c>
      <c r="K28" s="154"/>
      <c r="L28" s="154"/>
      <c r="M28" s="154"/>
      <c r="N28" s="154"/>
      <c r="O28" s="154"/>
    </row>
    <row r="29" spans="1:15" s="40" customFormat="1" ht="27.75" customHeight="1" thickBot="1" x14ac:dyDescent="0.3">
      <c r="A29" s="94" t="s">
        <v>1000</v>
      </c>
      <c r="B29" s="95"/>
      <c r="C29" s="92">
        <f>+C28</f>
        <v>34762317.780000001</v>
      </c>
      <c r="D29" s="92">
        <f t="shared" ref="D29:J29" si="3">+D28</f>
        <v>0</v>
      </c>
      <c r="E29" s="92">
        <f t="shared" si="3"/>
        <v>0</v>
      </c>
      <c r="F29" s="92">
        <f t="shared" si="3"/>
        <v>0</v>
      </c>
      <c r="G29" s="92">
        <f t="shared" si="3"/>
        <v>1061209446.7</v>
      </c>
      <c r="H29" s="92">
        <f t="shared" si="3"/>
        <v>0</v>
      </c>
      <c r="I29" s="92">
        <f t="shared" si="3"/>
        <v>0</v>
      </c>
      <c r="J29" s="93">
        <f t="shared" si="3"/>
        <v>1095971764.48</v>
      </c>
      <c r="K29" s="154"/>
      <c r="L29" s="154"/>
      <c r="M29" s="154"/>
      <c r="N29" s="154"/>
      <c r="O29" s="154"/>
    </row>
    <row r="30" spans="1:15" s="23" customFormat="1" ht="15" customHeight="1" x14ac:dyDescent="0.25">
      <c r="A30" s="155" t="s">
        <v>1001</v>
      </c>
      <c r="B30" s="155"/>
      <c r="C30" s="156"/>
      <c r="D30" s="157"/>
      <c r="E30" s="157"/>
      <c r="F30" s="157"/>
      <c r="G30" s="157"/>
      <c r="H30" s="239"/>
      <c r="I30" s="239"/>
      <c r="J30" s="239">
        <f>+J29-BalanceGeneral_Situacion!D167</f>
        <v>0</v>
      </c>
    </row>
    <row r="31" spans="1:15" s="23" customFormat="1" x14ac:dyDescent="0.25">
      <c r="C31" s="239"/>
      <c r="D31" s="157"/>
      <c r="E31" s="157"/>
      <c r="F31" s="157"/>
      <c r="G31" s="157"/>
      <c r="H31" s="239"/>
      <c r="I31" s="239"/>
      <c r="J31" s="239"/>
    </row>
    <row r="32" spans="1:15" s="23" customFormat="1" x14ac:dyDescent="0.25">
      <c r="A32" s="60" t="str">
        <f>+'Estado Flujo de Efectivo'!A59</f>
        <v>Realizado por</v>
      </c>
      <c r="B32" s="239"/>
      <c r="G32" s="239"/>
      <c r="H32" s="239"/>
      <c r="I32" s="239"/>
      <c r="J32" s="239"/>
      <c r="K32" s="239"/>
      <c r="L32" s="239"/>
      <c r="M32" s="239"/>
      <c r="N32" s="239"/>
      <c r="O32" s="239"/>
    </row>
    <row r="33" spans="1:14" s="23" customFormat="1" x14ac:dyDescent="0.25">
      <c r="A33" s="239"/>
      <c r="F33" s="239"/>
      <c r="G33" s="239"/>
      <c r="H33" s="239"/>
      <c r="I33" s="239"/>
      <c r="J33" s="239"/>
      <c r="K33" s="239"/>
      <c r="L33" s="239"/>
      <c r="M33" s="239"/>
      <c r="N33" s="239"/>
    </row>
    <row r="34" spans="1:14" s="23" customFormat="1" x14ac:dyDescent="0.25">
      <c r="B34" s="158"/>
      <c r="C34" s="239"/>
      <c r="D34" s="157"/>
      <c r="E34" s="157"/>
      <c r="F34" s="157"/>
      <c r="G34" s="157"/>
      <c r="H34" s="239"/>
      <c r="I34" s="239"/>
      <c r="J34" s="239"/>
    </row>
    <row r="35" spans="1:14" s="23" customFormat="1" x14ac:dyDescent="0.25">
      <c r="C35" s="239"/>
      <c r="D35" s="157"/>
      <c r="E35" s="157"/>
      <c r="F35" s="157"/>
      <c r="G35" s="157"/>
      <c r="H35" s="239"/>
      <c r="I35" s="239"/>
      <c r="J35" s="239"/>
    </row>
    <row r="36" spans="1:14" s="23" customFormat="1" x14ac:dyDescent="0.25">
      <c r="C36" s="239"/>
      <c r="D36" s="157"/>
      <c r="E36" s="157"/>
      <c r="F36" s="157"/>
      <c r="G36" s="157"/>
      <c r="H36" s="239"/>
      <c r="I36" s="239"/>
      <c r="J36" s="239"/>
    </row>
    <row r="37" spans="1:14" s="23" customFormat="1" x14ac:dyDescent="0.25">
      <c r="C37" s="239"/>
      <c r="D37" s="157"/>
      <c r="E37" s="157"/>
      <c r="F37" s="157"/>
      <c r="G37" s="157"/>
      <c r="H37" s="239"/>
      <c r="I37" s="239"/>
      <c r="J37" s="239"/>
    </row>
    <row r="38" spans="1:14" s="23" customFormat="1" x14ac:dyDescent="0.25">
      <c r="C38" s="239"/>
      <c r="D38" s="157"/>
      <c r="E38" s="157"/>
      <c r="F38" s="157"/>
      <c r="G38" s="157"/>
      <c r="H38" s="239"/>
      <c r="I38" s="239"/>
      <c r="J38" s="239"/>
    </row>
    <row r="39" spans="1:14" s="23" customFormat="1" x14ac:dyDescent="0.25">
      <c r="C39" s="239"/>
      <c r="D39" s="157"/>
      <c r="E39" s="157"/>
      <c r="F39" s="157"/>
      <c r="G39" s="157"/>
      <c r="H39" s="239"/>
      <c r="I39" s="239"/>
      <c r="J39" s="239"/>
    </row>
    <row r="40" spans="1:14" s="23" customFormat="1" x14ac:dyDescent="0.25">
      <c r="C40" s="239"/>
      <c r="D40" s="157"/>
      <c r="E40" s="157"/>
      <c r="F40" s="157"/>
      <c r="G40" s="157"/>
      <c r="H40" s="239"/>
      <c r="I40" s="239"/>
      <c r="J40" s="239"/>
    </row>
    <row r="41" spans="1:14" s="23" customFormat="1" x14ac:dyDescent="0.25">
      <c r="C41" s="239"/>
      <c r="D41" s="157"/>
      <c r="E41" s="157"/>
      <c r="F41" s="157"/>
      <c r="G41" s="157"/>
      <c r="H41" s="239"/>
      <c r="I41" s="239"/>
      <c r="J41" s="239"/>
    </row>
    <row r="42" spans="1:14" s="23" customFormat="1" x14ac:dyDescent="0.25">
      <c r="C42" s="239"/>
      <c r="D42" s="157"/>
      <c r="E42" s="157"/>
      <c r="F42" s="157"/>
      <c r="G42" s="157"/>
      <c r="H42" s="239"/>
      <c r="I42" s="239"/>
      <c r="J42" s="239"/>
    </row>
    <row r="43" spans="1:14" s="23" customFormat="1" x14ac:dyDescent="0.25">
      <c r="C43" s="239"/>
      <c r="D43" s="157"/>
      <c r="E43" s="157"/>
      <c r="F43" s="157"/>
      <c r="G43" s="157"/>
      <c r="H43" s="239"/>
      <c r="I43" s="239"/>
      <c r="J43" s="239"/>
    </row>
    <row r="44" spans="1:14" s="23" customFormat="1" x14ac:dyDescent="0.25">
      <c r="C44" s="239"/>
      <c r="D44" s="157"/>
      <c r="E44" s="157"/>
      <c r="F44" s="157"/>
      <c r="G44" s="157"/>
      <c r="H44" s="239"/>
      <c r="I44" s="239"/>
      <c r="J44" s="239"/>
    </row>
    <row r="45" spans="1:14" s="23" customFormat="1" x14ac:dyDescent="0.25">
      <c r="C45" s="239"/>
      <c r="D45" s="157"/>
      <c r="E45" s="157"/>
      <c r="F45" s="157"/>
      <c r="G45" s="157"/>
      <c r="H45" s="239"/>
      <c r="I45" s="239"/>
      <c r="J45" s="239"/>
    </row>
    <row r="46" spans="1:14" s="23" customFormat="1" x14ac:dyDescent="0.25">
      <c r="C46" s="239"/>
      <c r="D46" s="157"/>
      <c r="E46" s="157"/>
      <c r="F46" s="157"/>
      <c r="G46" s="157"/>
      <c r="H46" s="239"/>
      <c r="I46" s="239"/>
      <c r="J46" s="239"/>
    </row>
    <row r="47" spans="1:14" s="23" customFormat="1" x14ac:dyDescent="0.25">
      <c r="C47" s="239"/>
      <c r="D47" s="157"/>
      <c r="E47" s="157"/>
      <c r="F47" s="157"/>
      <c r="G47" s="157"/>
      <c r="H47" s="239"/>
      <c r="I47" s="239"/>
      <c r="J47" s="239"/>
    </row>
    <row r="48" spans="1:14" s="23" customFormat="1" x14ac:dyDescent="0.25">
      <c r="C48" s="239"/>
      <c r="D48" s="157"/>
      <c r="E48" s="157"/>
      <c r="F48" s="157"/>
      <c r="G48" s="157"/>
      <c r="H48" s="239"/>
      <c r="I48" s="239"/>
      <c r="J48" s="239"/>
    </row>
    <row r="49" spans="3:10" s="23" customFormat="1" x14ac:dyDescent="0.25">
      <c r="C49" s="239"/>
      <c r="D49" s="157"/>
      <c r="E49" s="157"/>
      <c r="F49" s="157"/>
      <c r="G49" s="157"/>
      <c r="H49" s="239"/>
      <c r="I49" s="239"/>
      <c r="J49" s="239"/>
    </row>
    <row r="50" spans="3:10" s="23" customFormat="1" x14ac:dyDescent="0.25">
      <c r="C50" s="239"/>
      <c r="D50" s="157"/>
      <c r="E50" s="157"/>
      <c r="F50" s="157"/>
      <c r="G50" s="157"/>
      <c r="H50" s="239"/>
      <c r="I50" s="239"/>
      <c r="J50" s="239"/>
    </row>
    <row r="51" spans="3:10" s="23" customFormat="1" x14ac:dyDescent="0.25">
      <c r="C51" s="239"/>
      <c r="D51" s="157"/>
      <c r="E51" s="157"/>
      <c r="F51" s="157"/>
      <c r="G51" s="157"/>
      <c r="H51" s="239"/>
      <c r="I51" s="239"/>
      <c r="J51" s="239"/>
    </row>
  </sheetData>
  <protectedRanges>
    <protectedRange sqref="B33:F33" name="Rango12"/>
    <protectedRange sqref="G20:G21" name="Rango6"/>
    <protectedRange sqref="C10" name="Rango2"/>
    <protectedRange sqref="J10 J20:J21" name="Rango9"/>
    <protectedRange sqref="C28:J28" name="Rango10"/>
    <protectedRange sqref="C29:J29" name="Rango11"/>
  </protectedRanges>
  <mergeCells count="14">
    <mergeCell ref="J7:J8"/>
    <mergeCell ref="A1:J1"/>
    <mergeCell ref="A2:J2"/>
    <mergeCell ref="A4:J4"/>
    <mergeCell ref="A5:J5"/>
    <mergeCell ref="A7:A8"/>
    <mergeCell ref="B7:B8"/>
    <mergeCell ref="C7:C8"/>
    <mergeCell ref="D7:D8"/>
    <mergeCell ref="E7:E8"/>
    <mergeCell ref="F7:F8"/>
    <mergeCell ref="G7:G8"/>
    <mergeCell ref="H7:H8"/>
    <mergeCell ref="I7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52"/>
  <sheetViews>
    <sheetView view="pageBreakPreview" topLeftCell="A78" zoomScale="60" zoomScaleNormal="100" workbookViewId="0">
      <selection activeCell="I110" sqref="I110"/>
    </sheetView>
  </sheetViews>
  <sheetFormatPr baseColWidth="10" defaultColWidth="11.42578125" defaultRowHeight="15" x14ac:dyDescent="0.25"/>
  <cols>
    <col min="1" max="1" width="34.5703125" customWidth="1"/>
    <col min="2" max="2" width="15.85546875" style="26" bestFit="1" customWidth="1"/>
    <col min="3" max="3" width="12" customWidth="1"/>
    <col min="4" max="4" width="12.28515625" customWidth="1"/>
    <col min="5" max="5" width="12" customWidth="1"/>
    <col min="6" max="6" width="15.7109375" customWidth="1"/>
    <col min="7" max="7" width="14.140625" style="26" customWidth="1"/>
    <col min="8" max="8" width="16.85546875" style="26" bestFit="1" customWidth="1"/>
    <col min="9" max="9" width="14.140625" style="26" customWidth="1"/>
    <col min="10" max="10" width="12.7109375" style="26" customWidth="1"/>
    <col min="11" max="11" width="9.85546875" style="26" customWidth="1"/>
    <col min="12" max="12" width="16.7109375" style="26" customWidth="1"/>
    <col min="13" max="13" width="19.42578125" style="26" customWidth="1"/>
    <col min="14" max="14" width="15.42578125" style="26" customWidth="1"/>
    <col min="15" max="15" width="17.7109375" style="26" bestFit="1" customWidth="1"/>
    <col min="16" max="16" width="12" customWidth="1"/>
    <col min="17" max="18" width="14.28515625" bestFit="1" customWidth="1"/>
    <col min="19" max="19" width="17.85546875" bestFit="1" customWidth="1"/>
    <col min="20" max="20" width="18.28515625" bestFit="1" customWidth="1"/>
    <col min="21" max="21" width="13.140625" bestFit="1" customWidth="1"/>
  </cols>
  <sheetData>
    <row r="1" spans="1:21" s="51" customFormat="1" ht="15.75" x14ac:dyDescent="0.25">
      <c r="A1" s="298" t="str">
        <f>+'Estado de Cambios en Patrimonio'!A1:J1</f>
        <v>COMISION NACIONAL DE VACUNACION  Y EPIDEMIOLOGIA (CNVE)</v>
      </c>
      <c r="B1" s="298"/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8"/>
      <c r="N1" s="298"/>
      <c r="O1" s="298"/>
      <c r="P1" s="298"/>
      <c r="Q1" s="298"/>
      <c r="R1" s="298"/>
      <c r="S1" s="298"/>
      <c r="T1" s="298"/>
    </row>
    <row r="2" spans="1:21" s="51" customFormat="1" ht="15.75" x14ac:dyDescent="0.25">
      <c r="A2" s="298" t="str">
        <f>+EstadoResultados_Rendimiento!A2</f>
        <v>Al 31 de marzo  del 2017</v>
      </c>
      <c r="B2" s="298"/>
      <c r="C2" s="298"/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8"/>
      <c r="Q2" s="298"/>
      <c r="R2" s="298"/>
      <c r="S2" s="298"/>
      <c r="T2" s="298"/>
    </row>
    <row r="3" spans="1:21" s="51" customFormat="1" ht="21" customHeight="1" x14ac:dyDescent="0.25">
      <c r="A3" s="298" t="s">
        <v>1002</v>
      </c>
      <c r="B3" s="298"/>
      <c r="C3" s="298"/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</row>
    <row r="4" spans="1:21" s="175" customFormat="1" ht="17.25" customHeight="1" x14ac:dyDescent="0.25">
      <c r="A4" s="314" t="str">
        <f>+BalanceGeneral_Situacion!A5</f>
        <v>Moneda: CRC</v>
      </c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  <c r="N4" s="314"/>
      <c r="O4" s="314"/>
      <c r="P4" s="314"/>
      <c r="Q4" s="314"/>
      <c r="R4" s="314"/>
      <c r="S4" s="314"/>
      <c r="T4" s="228" t="s">
        <v>121</v>
      </c>
    </row>
    <row r="5" spans="1:21" ht="30" customHeight="1" x14ac:dyDescent="0.25">
      <c r="A5" s="315" t="s">
        <v>1003</v>
      </c>
      <c r="B5" s="316" t="s">
        <v>1004</v>
      </c>
      <c r="C5" s="316"/>
      <c r="D5" s="316"/>
      <c r="E5" s="316"/>
      <c r="F5" s="316"/>
      <c r="G5" s="313" t="s">
        <v>1005</v>
      </c>
      <c r="H5" s="313"/>
      <c r="I5" s="313"/>
      <c r="J5" s="313"/>
      <c r="K5" s="313"/>
      <c r="L5" s="313"/>
      <c r="M5" s="313"/>
      <c r="N5" s="313" t="s">
        <v>1006</v>
      </c>
      <c r="O5" s="318" t="s">
        <v>1007</v>
      </c>
      <c r="P5" s="318"/>
      <c r="Q5" s="318"/>
      <c r="R5" s="318"/>
      <c r="S5" s="318"/>
      <c r="T5" s="316" t="s">
        <v>1008</v>
      </c>
    </row>
    <row r="6" spans="1:21" ht="15.75" customHeight="1" x14ac:dyDescent="0.25">
      <c r="A6" s="315"/>
      <c r="B6" s="313" t="s">
        <v>1009</v>
      </c>
      <c r="C6" s="316" t="s">
        <v>1010</v>
      </c>
      <c r="D6" s="316" t="s">
        <v>1011</v>
      </c>
      <c r="E6" s="316" t="s">
        <v>1012</v>
      </c>
      <c r="F6" s="316" t="s">
        <v>1013</v>
      </c>
      <c r="G6" s="313" t="s">
        <v>1014</v>
      </c>
      <c r="H6" s="313" t="s">
        <v>1015</v>
      </c>
      <c r="I6" s="313" t="s">
        <v>1010</v>
      </c>
      <c r="J6" s="313" t="s">
        <v>1011</v>
      </c>
      <c r="K6" s="313" t="s">
        <v>1012</v>
      </c>
      <c r="L6" s="317" t="s">
        <v>1016</v>
      </c>
      <c r="M6" s="313" t="s">
        <v>1017</v>
      </c>
      <c r="N6" s="313"/>
      <c r="O6" s="313" t="s">
        <v>1018</v>
      </c>
      <c r="P6" s="316" t="s">
        <v>1019</v>
      </c>
      <c r="Q6" s="316" t="s">
        <v>1015</v>
      </c>
      <c r="R6" s="316" t="s">
        <v>1020</v>
      </c>
      <c r="S6" s="316" t="s">
        <v>1021</v>
      </c>
      <c r="T6" s="316"/>
    </row>
    <row r="7" spans="1:21" ht="18.75" customHeight="1" x14ac:dyDescent="0.25">
      <c r="A7" s="315"/>
      <c r="B7" s="313"/>
      <c r="C7" s="316"/>
      <c r="D7" s="316"/>
      <c r="E7" s="316"/>
      <c r="F7" s="316"/>
      <c r="G7" s="313"/>
      <c r="H7" s="313"/>
      <c r="I7" s="313"/>
      <c r="J7" s="313"/>
      <c r="K7" s="313"/>
      <c r="L7" s="317"/>
      <c r="M7" s="313"/>
      <c r="N7" s="313"/>
      <c r="O7" s="313"/>
      <c r="P7" s="316"/>
      <c r="Q7" s="316"/>
      <c r="R7" s="316"/>
      <c r="S7" s="316"/>
      <c r="T7" s="316"/>
    </row>
    <row r="8" spans="1:21" x14ac:dyDescent="0.25">
      <c r="A8" s="176" t="s">
        <v>1022</v>
      </c>
      <c r="B8" s="177"/>
      <c r="C8" s="178"/>
      <c r="D8" s="178"/>
      <c r="E8" s="178"/>
      <c r="F8" s="179"/>
      <c r="G8" s="224"/>
      <c r="H8" s="225"/>
      <c r="I8" s="224"/>
      <c r="J8" s="226"/>
      <c r="K8" s="226"/>
      <c r="L8" s="226"/>
      <c r="M8" s="226"/>
      <c r="N8" s="224"/>
      <c r="O8" s="227"/>
      <c r="P8" s="4"/>
      <c r="Q8" s="5"/>
      <c r="R8" s="4"/>
      <c r="S8" s="4"/>
      <c r="T8" s="6"/>
    </row>
    <row r="9" spans="1:21" s="165" customFormat="1" ht="25.5" x14ac:dyDescent="0.2">
      <c r="A9" s="167" t="s">
        <v>1023</v>
      </c>
      <c r="B9" s="146"/>
      <c r="C9" s="168"/>
      <c r="D9" s="168"/>
      <c r="E9" s="168"/>
      <c r="F9" s="169"/>
      <c r="G9" s="146"/>
      <c r="H9" s="170"/>
      <c r="I9" s="146"/>
      <c r="J9" s="145"/>
      <c r="K9" s="146"/>
      <c r="L9" s="146"/>
      <c r="M9" s="146"/>
      <c r="N9" s="171"/>
      <c r="O9" s="146"/>
      <c r="P9" s="168"/>
      <c r="Q9" s="169"/>
      <c r="R9" s="168"/>
      <c r="S9" s="168"/>
      <c r="T9" s="172"/>
    </row>
    <row r="10" spans="1:21" s="165" customFormat="1" ht="18" customHeight="1" x14ac:dyDescent="0.2">
      <c r="A10" s="173" t="s">
        <v>1024</v>
      </c>
      <c r="B10" s="183">
        <v>0</v>
      </c>
      <c r="C10" s="183">
        <v>0</v>
      </c>
      <c r="D10" s="183">
        <v>0</v>
      </c>
      <c r="E10" s="222">
        <v>0</v>
      </c>
      <c r="F10" s="183">
        <f>+B10+C10+D10+E10</f>
        <v>0</v>
      </c>
      <c r="G10" s="183">
        <v>0</v>
      </c>
      <c r="H10" s="222">
        <v>0</v>
      </c>
      <c r="I10" s="183">
        <v>0</v>
      </c>
      <c r="J10" s="182">
        <v>0</v>
      </c>
      <c r="K10" s="187">
        <v>0</v>
      </c>
      <c r="L10" s="187">
        <v>0</v>
      </c>
      <c r="M10" s="187">
        <f>+G10+H10+I10+J10+K10+L10</f>
        <v>0</v>
      </c>
      <c r="N10" s="187">
        <f>+F10+M10</f>
        <v>0</v>
      </c>
      <c r="O10" s="184">
        <v>0</v>
      </c>
      <c r="P10" s="185">
        <v>0</v>
      </c>
      <c r="Q10" s="186">
        <v>0</v>
      </c>
      <c r="R10" s="185">
        <v>0</v>
      </c>
      <c r="S10" s="185">
        <f>+O10+P10+Q10+R10</f>
        <v>0</v>
      </c>
      <c r="T10" s="199">
        <f>+N10+S10</f>
        <v>0</v>
      </c>
    </row>
    <row r="11" spans="1:21" s="165" customFormat="1" ht="12.75" x14ac:dyDescent="0.2">
      <c r="A11" s="173" t="s">
        <v>1025</v>
      </c>
      <c r="B11" s="183">
        <v>0</v>
      </c>
      <c r="C11" s="183">
        <v>0</v>
      </c>
      <c r="D11" s="183">
        <v>0</v>
      </c>
      <c r="E11" s="222">
        <v>0</v>
      </c>
      <c r="F11" s="183">
        <f>+B11+C11+D11+E11</f>
        <v>0</v>
      </c>
      <c r="G11" s="183">
        <v>0</v>
      </c>
      <c r="H11" s="222">
        <v>0</v>
      </c>
      <c r="I11" s="183">
        <v>0</v>
      </c>
      <c r="J11" s="182">
        <v>0</v>
      </c>
      <c r="K11" s="187">
        <v>0</v>
      </c>
      <c r="L11" s="187">
        <v>0</v>
      </c>
      <c r="M11" s="187">
        <f>+G11+H11+I11+J11+K11+L11</f>
        <v>0</v>
      </c>
      <c r="N11" s="187">
        <f t="shared" ref="N11:N21" si="0">+F11+M11</f>
        <v>0</v>
      </c>
      <c r="O11" s="184">
        <v>-142632088.44999999</v>
      </c>
      <c r="P11" s="185">
        <v>0</v>
      </c>
      <c r="Q11" s="186">
        <v>0</v>
      </c>
      <c r="R11" s="185">
        <f>-194387435.18-O11</f>
        <v>-51755346.730000019</v>
      </c>
      <c r="S11" s="185">
        <f>+O11+P11+Q11+R11</f>
        <v>-194387435.18000001</v>
      </c>
      <c r="T11" s="199">
        <f>+N11+S11</f>
        <v>-194387435.18000001</v>
      </c>
    </row>
    <row r="12" spans="1:21" s="165" customFormat="1" ht="15.75" customHeight="1" x14ac:dyDescent="0.2">
      <c r="A12" s="173" t="s">
        <v>1026</v>
      </c>
      <c r="B12" s="183">
        <v>0</v>
      </c>
      <c r="C12" s="183">
        <v>0</v>
      </c>
      <c r="D12" s="183">
        <v>0</v>
      </c>
      <c r="E12" s="222">
        <v>0</v>
      </c>
      <c r="F12" s="183">
        <f t="shared" ref="F12:F21" si="1">+B12+C12+D12+E12</f>
        <v>0</v>
      </c>
      <c r="G12" s="183">
        <v>0</v>
      </c>
      <c r="H12" s="222">
        <v>0</v>
      </c>
      <c r="I12" s="183">
        <v>0</v>
      </c>
      <c r="J12" s="182">
        <v>0</v>
      </c>
      <c r="K12" s="187">
        <v>0</v>
      </c>
      <c r="L12" s="187">
        <v>0</v>
      </c>
      <c r="M12" s="187">
        <f t="shared" ref="M12:M21" si="2">+G12+H12+I12+J12+K12+L12</f>
        <v>0</v>
      </c>
      <c r="N12" s="187">
        <f t="shared" si="0"/>
        <v>0</v>
      </c>
      <c r="O12" s="184">
        <v>0</v>
      </c>
      <c r="P12" s="185">
        <v>0</v>
      </c>
      <c r="Q12" s="184">
        <v>0</v>
      </c>
      <c r="R12" s="185">
        <v>0</v>
      </c>
      <c r="S12" s="185">
        <f t="shared" ref="S12:S21" si="3">+O12+P12+Q12+R12</f>
        <v>0</v>
      </c>
      <c r="T12" s="199">
        <f t="shared" ref="T12:T21" si="4">+N12+S12</f>
        <v>0</v>
      </c>
    </row>
    <row r="13" spans="1:21" s="165" customFormat="1" ht="15" customHeight="1" x14ac:dyDescent="0.2">
      <c r="A13" s="173" t="s">
        <v>1027</v>
      </c>
      <c r="B13" s="183">
        <v>0</v>
      </c>
      <c r="C13" s="183">
        <v>0</v>
      </c>
      <c r="D13" s="183">
        <v>0</v>
      </c>
      <c r="E13" s="222">
        <v>0</v>
      </c>
      <c r="F13" s="183">
        <f t="shared" si="1"/>
        <v>0</v>
      </c>
      <c r="G13" s="183">
        <v>0</v>
      </c>
      <c r="H13" s="183">
        <v>0</v>
      </c>
      <c r="I13" s="183">
        <v>0</v>
      </c>
      <c r="J13" s="182">
        <v>0</v>
      </c>
      <c r="K13" s="187">
        <v>0</v>
      </c>
      <c r="L13" s="187">
        <v>0</v>
      </c>
      <c r="M13" s="187">
        <f t="shared" si="2"/>
        <v>0</v>
      </c>
      <c r="N13" s="187">
        <f t="shared" si="0"/>
        <v>0</v>
      </c>
      <c r="O13" s="184">
        <v>-2378423.79</v>
      </c>
      <c r="P13" s="185">
        <v>0</v>
      </c>
      <c r="Q13" s="184">
        <v>0</v>
      </c>
      <c r="R13" s="185">
        <v>0</v>
      </c>
      <c r="S13" s="185">
        <f t="shared" si="3"/>
        <v>-2378423.79</v>
      </c>
      <c r="T13" s="199">
        <f t="shared" si="4"/>
        <v>-2378423.79</v>
      </c>
    </row>
    <row r="14" spans="1:21" s="165" customFormat="1" ht="12.75" x14ac:dyDescent="0.2">
      <c r="A14" s="173" t="s">
        <v>1028</v>
      </c>
      <c r="B14" s="183">
        <v>0</v>
      </c>
      <c r="C14" s="183">
        <v>0</v>
      </c>
      <c r="D14" s="183">
        <v>0</v>
      </c>
      <c r="E14" s="222">
        <v>0</v>
      </c>
      <c r="F14" s="183">
        <f t="shared" si="1"/>
        <v>0</v>
      </c>
      <c r="G14" s="183">
        <v>0</v>
      </c>
      <c r="H14" s="183">
        <v>0</v>
      </c>
      <c r="I14" s="183">
        <v>0</v>
      </c>
      <c r="J14" s="182">
        <v>0</v>
      </c>
      <c r="K14" s="187">
        <v>0</v>
      </c>
      <c r="L14" s="187">
        <v>0</v>
      </c>
      <c r="M14" s="187">
        <f t="shared" si="2"/>
        <v>0</v>
      </c>
      <c r="N14" s="187">
        <f t="shared" si="0"/>
        <v>0</v>
      </c>
      <c r="O14" s="184">
        <v>-2912624.07</v>
      </c>
      <c r="P14" s="185">
        <v>0</v>
      </c>
      <c r="Q14" s="184">
        <v>0</v>
      </c>
      <c r="R14" s="185">
        <f>+-3842083.47-O14</f>
        <v>-929459.40000000037</v>
      </c>
      <c r="S14" s="185">
        <f>+O14+P14+Q14+R14</f>
        <v>-3842083.47</v>
      </c>
      <c r="T14" s="199">
        <f t="shared" si="4"/>
        <v>-3842083.47</v>
      </c>
    </row>
    <row r="15" spans="1:21" s="165" customFormat="1" ht="12.75" x14ac:dyDescent="0.2">
      <c r="A15" s="173" t="s">
        <v>1029</v>
      </c>
      <c r="B15" s="183">
        <v>0</v>
      </c>
      <c r="C15" s="183">
        <v>0</v>
      </c>
      <c r="D15" s="183">
        <v>0</v>
      </c>
      <c r="E15" s="222">
        <v>0</v>
      </c>
      <c r="F15" s="183">
        <f t="shared" si="1"/>
        <v>0</v>
      </c>
      <c r="G15" s="183">
        <v>0</v>
      </c>
      <c r="H15" s="183">
        <v>0</v>
      </c>
      <c r="I15" s="183">
        <v>0</v>
      </c>
      <c r="J15" s="182">
        <v>0</v>
      </c>
      <c r="K15" s="187">
        <v>0</v>
      </c>
      <c r="L15" s="187">
        <v>0</v>
      </c>
      <c r="M15" s="187">
        <f>+G15+H15+I15+J15+K15+L15</f>
        <v>0</v>
      </c>
      <c r="N15" s="187">
        <f t="shared" si="0"/>
        <v>0</v>
      </c>
      <c r="O15" s="184">
        <v>-535699.99</v>
      </c>
      <c r="P15" s="185">
        <v>0</v>
      </c>
      <c r="Q15" s="184"/>
      <c r="R15" s="184">
        <f>220449.96-4</f>
        <v>220445.96</v>
      </c>
      <c r="S15" s="185">
        <f>+O15+P15+Q15+R15</f>
        <v>-315254.03000000003</v>
      </c>
      <c r="T15" s="199">
        <f t="shared" si="4"/>
        <v>-315254.03000000003</v>
      </c>
      <c r="U15" s="223">
        <v>0</v>
      </c>
    </row>
    <row r="16" spans="1:21" s="165" customFormat="1" ht="12.75" x14ac:dyDescent="0.2">
      <c r="A16" s="173" t="s">
        <v>1030</v>
      </c>
      <c r="B16" s="183">
        <v>0</v>
      </c>
      <c r="C16" s="183">
        <v>0</v>
      </c>
      <c r="D16" s="183">
        <v>0</v>
      </c>
      <c r="E16" s="222">
        <v>0</v>
      </c>
      <c r="F16" s="183">
        <f t="shared" si="1"/>
        <v>0</v>
      </c>
      <c r="G16" s="183">
        <v>0</v>
      </c>
      <c r="H16" s="222">
        <v>0</v>
      </c>
      <c r="I16" s="183">
        <v>0</v>
      </c>
      <c r="J16" s="182">
        <v>0</v>
      </c>
      <c r="K16" s="187">
        <v>0</v>
      </c>
      <c r="L16" s="187">
        <v>0</v>
      </c>
      <c r="M16" s="187">
        <f t="shared" si="2"/>
        <v>0</v>
      </c>
      <c r="N16" s="187">
        <f t="shared" si="0"/>
        <v>0</v>
      </c>
      <c r="O16" s="184">
        <v>-58777166.289999999</v>
      </c>
      <c r="P16" s="185">
        <v>0</v>
      </c>
      <c r="Q16" s="186">
        <v>0</v>
      </c>
      <c r="R16" s="185">
        <f>-80051014.37-O16</f>
        <v>-21273848.080000006</v>
      </c>
      <c r="S16" s="185">
        <f>+O16+P16+Q16+R16</f>
        <v>-80051014.370000005</v>
      </c>
      <c r="T16" s="199">
        <f t="shared" si="4"/>
        <v>-80051014.370000005</v>
      </c>
    </row>
    <row r="17" spans="1:20" s="165" customFormat="1" ht="25.5" x14ac:dyDescent="0.2">
      <c r="A17" s="173" t="s">
        <v>1031</v>
      </c>
      <c r="B17" s="183">
        <v>0</v>
      </c>
      <c r="C17" s="183">
        <v>0</v>
      </c>
      <c r="D17" s="183">
        <v>0</v>
      </c>
      <c r="E17" s="222">
        <v>0</v>
      </c>
      <c r="F17" s="183">
        <f t="shared" si="1"/>
        <v>0</v>
      </c>
      <c r="G17" s="183">
        <v>0</v>
      </c>
      <c r="H17" s="222">
        <v>0</v>
      </c>
      <c r="I17" s="183">
        <v>0</v>
      </c>
      <c r="J17" s="182">
        <v>0</v>
      </c>
      <c r="K17" s="187">
        <v>0</v>
      </c>
      <c r="L17" s="187">
        <v>0</v>
      </c>
      <c r="M17" s="187">
        <f t="shared" si="2"/>
        <v>0</v>
      </c>
      <c r="N17" s="187">
        <f t="shared" si="0"/>
        <v>0</v>
      </c>
      <c r="O17" s="184">
        <v>-1461088.07</v>
      </c>
      <c r="P17" s="185">
        <v>0</v>
      </c>
      <c r="Q17" s="186">
        <v>0</v>
      </c>
      <c r="R17" s="185">
        <f>-2197517.34-O17</f>
        <v>-736429.26999999979</v>
      </c>
      <c r="S17" s="185">
        <f t="shared" si="3"/>
        <v>-2197517.34</v>
      </c>
      <c r="T17" s="199">
        <f t="shared" si="4"/>
        <v>-2197517.34</v>
      </c>
    </row>
    <row r="18" spans="1:20" s="165" customFormat="1" ht="25.5" x14ac:dyDescent="0.2">
      <c r="A18" s="173" t="s">
        <v>1032</v>
      </c>
      <c r="B18" s="183">
        <v>0</v>
      </c>
      <c r="C18" s="183">
        <v>0</v>
      </c>
      <c r="D18" s="183">
        <v>0</v>
      </c>
      <c r="E18" s="222">
        <v>0</v>
      </c>
      <c r="F18" s="183">
        <f t="shared" si="1"/>
        <v>0</v>
      </c>
      <c r="G18" s="183">
        <v>0</v>
      </c>
      <c r="H18" s="222">
        <v>0</v>
      </c>
      <c r="I18" s="183">
        <v>0</v>
      </c>
      <c r="J18" s="182">
        <v>0</v>
      </c>
      <c r="K18" s="187">
        <v>0</v>
      </c>
      <c r="L18" s="187">
        <v>0</v>
      </c>
      <c r="M18" s="187">
        <f t="shared" si="2"/>
        <v>0</v>
      </c>
      <c r="N18" s="187">
        <f t="shared" si="0"/>
        <v>0</v>
      </c>
      <c r="O18" s="184">
        <v>-9238531.2200000007</v>
      </c>
      <c r="P18" s="185">
        <v>0</v>
      </c>
      <c r="Q18" s="186">
        <v>0</v>
      </c>
      <c r="R18" s="185">
        <f>-10053597.91-O18</f>
        <v>-815066.68999999948</v>
      </c>
      <c r="S18" s="185">
        <f t="shared" si="3"/>
        <v>-10053597.91</v>
      </c>
      <c r="T18" s="199">
        <f t="shared" si="4"/>
        <v>-10053597.91</v>
      </c>
    </row>
    <row r="19" spans="1:20" s="165" customFormat="1" ht="25.5" x14ac:dyDescent="0.2">
      <c r="A19" s="173" t="s">
        <v>1033</v>
      </c>
      <c r="B19" s="183">
        <v>0</v>
      </c>
      <c r="C19" s="183">
        <v>0</v>
      </c>
      <c r="D19" s="183">
        <v>0</v>
      </c>
      <c r="E19" s="222">
        <v>0</v>
      </c>
      <c r="F19" s="183">
        <f t="shared" si="1"/>
        <v>0</v>
      </c>
      <c r="G19" s="183">
        <v>0</v>
      </c>
      <c r="H19" s="222">
        <v>0</v>
      </c>
      <c r="I19" s="183">
        <v>0</v>
      </c>
      <c r="J19" s="182">
        <v>0</v>
      </c>
      <c r="K19" s="187">
        <v>0</v>
      </c>
      <c r="L19" s="187">
        <v>0</v>
      </c>
      <c r="M19" s="187">
        <f t="shared" si="2"/>
        <v>0</v>
      </c>
      <c r="N19" s="187">
        <f t="shared" si="0"/>
        <v>0</v>
      </c>
      <c r="O19" s="184">
        <v>0</v>
      </c>
      <c r="P19" s="185">
        <v>0</v>
      </c>
      <c r="Q19" s="186">
        <v>0</v>
      </c>
      <c r="R19" s="185">
        <v>0</v>
      </c>
      <c r="S19" s="185">
        <f t="shared" si="3"/>
        <v>0</v>
      </c>
      <c r="T19" s="199">
        <f t="shared" si="4"/>
        <v>0</v>
      </c>
    </row>
    <row r="20" spans="1:20" s="165" customFormat="1" ht="14.25" customHeight="1" x14ac:dyDescent="0.2">
      <c r="A20" s="173" t="s">
        <v>1034</v>
      </c>
      <c r="B20" s="183">
        <v>0</v>
      </c>
      <c r="C20" s="183">
        <v>0</v>
      </c>
      <c r="D20" s="183">
        <v>0</v>
      </c>
      <c r="E20" s="222">
        <v>0</v>
      </c>
      <c r="F20" s="183">
        <f t="shared" si="1"/>
        <v>0</v>
      </c>
      <c r="G20" s="183">
        <v>0</v>
      </c>
      <c r="H20" s="222">
        <v>0</v>
      </c>
      <c r="I20" s="183">
        <v>0</v>
      </c>
      <c r="J20" s="182">
        <v>0</v>
      </c>
      <c r="K20" s="187">
        <v>0</v>
      </c>
      <c r="L20" s="187">
        <v>0</v>
      </c>
      <c r="M20" s="187">
        <f t="shared" si="2"/>
        <v>0</v>
      </c>
      <c r="N20" s="187">
        <f t="shared" si="0"/>
        <v>0</v>
      </c>
      <c r="O20" s="184">
        <v>0</v>
      </c>
      <c r="P20" s="185">
        <v>0</v>
      </c>
      <c r="Q20" s="186">
        <v>0</v>
      </c>
      <c r="R20" s="185">
        <v>0</v>
      </c>
      <c r="S20" s="185">
        <f t="shared" si="3"/>
        <v>0</v>
      </c>
      <c r="T20" s="199">
        <f t="shared" si="4"/>
        <v>0</v>
      </c>
    </row>
    <row r="21" spans="1:20" s="165" customFormat="1" ht="14.25" customHeight="1" x14ac:dyDescent="0.2">
      <c r="A21" s="173" t="s">
        <v>1035</v>
      </c>
      <c r="B21" s="183">
        <v>0</v>
      </c>
      <c r="C21" s="183">
        <v>0</v>
      </c>
      <c r="D21" s="183">
        <v>0</v>
      </c>
      <c r="E21" s="222">
        <v>0</v>
      </c>
      <c r="F21" s="183">
        <f t="shared" si="1"/>
        <v>0</v>
      </c>
      <c r="G21" s="183">
        <v>0</v>
      </c>
      <c r="H21" s="222">
        <v>0</v>
      </c>
      <c r="I21" s="183">
        <v>0</v>
      </c>
      <c r="J21" s="182">
        <v>0</v>
      </c>
      <c r="K21" s="187">
        <v>0</v>
      </c>
      <c r="L21" s="187">
        <v>0</v>
      </c>
      <c r="M21" s="187">
        <f t="shared" si="2"/>
        <v>0</v>
      </c>
      <c r="N21" s="187">
        <f t="shared" si="0"/>
        <v>0</v>
      </c>
      <c r="O21" s="184">
        <v>-55768459.159999996</v>
      </c>
      <c r="P21" s="185">
        <v>0</v>
      </c>
      <c r="Q21" s="186">
        <v>0</v>
      </c>
      <c r="R21" s="185">
        <f>-74396405.37-O21</f>
        <v>-18627946.210000008</v>
      </c>
      <c r="S21" s="185">
        <f t="shared" si="3"/>
        <v>-74396405.370000005</v>
      </c>
      <c r="T21" s="199">
        <f t="shared" si="4"/>
        <v>-74396405.370000005</v>
      </c>
    </row>
    <row r="22" spans="1:20" s="165" customFormat="1" ht="12.75" x14ac:dyDescent="0.2">
      <c r="A22" s="167" t="s">
        <v>240</v>
      </c>
      <c r="B22" s="183">
        <v>0</v>
      </c>
      <c r="C22" s="183">
        <v>0</v>
      </c>
      <c r="D22" s="183">
        <v>0</v>
      </c>
      <c r="E22" s="222">
        <v>0</v>
      </c>
      <c r="F22" s="183">
        <f t="shared" ref="F22:F52" si="5">+B22+C22+D22+E22</f>
        <v>0</v>
      </c>
      <c r="G22" s="183">
        <v>0</v>
      </c>
      <c r="H22" s="222">
        <v>0</v>
      </c>
      <c r="I22" s="183">
        <v>0</v>
      </c>
      <c r="J22" s="182">
        <v>0</v>
      </c>
      <c r="K22" s="187">
        <v>0</v>
      </c>
      <c r="L22" s="187">
        <v>0</v>
      </c>
      <c r="M22" s="187">
        <f t="shared" ref="M22:M52" si="6">+G22+H22+I22+J22+K22+L22</f>
        <v>0</v>
      </c>
      <c r="N22" s="187">
        <f t="shared" ref="N22:N52" si="7">+F22+M22</f>
        <v>0</v>
      </c>
      <c r="O22" s="184">
        <v>0</v>
      </c>
      <c r="P22" s="185">
        <v>0</v>
      </c>
      <c r="Q22" s="186">
        <v>0</v>
      </c>
      <c r="R22" s="185">
        <v>0</v>
      </c>
      <c r="S22" s="185">
        <f t="shared" ref="S22:S52" si="8">+O22+P22+Q22+R22</f>
        <v>0</v>
      </c>
      <c r="T22" s="199">
        <f t="shared" ref="T22:T52" si="9">+N22+S22</f>
        <v>0</v>
      </c>
    </row>
    <row r="23" spans="1:20" s="165" customFormat="1" ht="14.25" customHeight="1" x14ac:dyDescent="0.2">
      <c r="A23" s="173" t="s">
        <v>1024</v>
      </c>
      <c r="B23" s="183">
        <v>0</v>
      </c>
      <c r="C23" s="183">
        <v>0</v>
      </c>
      <c r="D23" s="183">
        <v>0</v>
      </c>
      <c r="E23" s="222">
        <v>0</v>
      </c>
      <c r="F23" s="183">
        <f t="shared" si="5"/>
        <v>0</v>
      </c>
      <c r="G23" s="183">
        <v>0</v>
      </c>
      <c r="H23" s="222">
        <v>0</v>
      </c>
      <c r="I23" s="183">
        <v>0</v>
      </c>
      <c r="J23" s="182">
        <v>0</v>
      </c>
      <c r="K23" s="187">
        <v>0</v>
      </c>
      <c r="L23" s="187">
        <v>0</v>
      </c>
      <c r="M23" s="187">
        <f t="shared" si="6"/>
        <v>0</v>
      </c>
      <c r="N23" s="187">
        <f t="shared" si="7"/>
        <v>0</v>
      </c>
      <c r="O23" s="184">
        <v>0</v>
      </c>
      <c r="P23" s="185">
        <v>0</v>
      </c>
      <c r="Q23" s="186">
        <v>0</v>
      </c>
      <c r="R23" s="185">
        <v>0</v>
      </c>
      <c r="S23" s="185">
        <f t="shared" si="8"/>
        <v>0</v>
      </c>
      <c r="T23" s="199">
        <f t="shared" si="9"/>
        <v>0</v>
      </c>
    </row>
    <row r="24" spans="1:20" s="165" customFormat="1" ht="12.75" x14ac:dyDescent="0.2">
      <c r="A24" s="173" t="s">
        <v>1025</v>
      </c>
      <c r="B24" s="183">
        <v>0</v>
      </c>
      <c r="C24" s="183">
        <v>0</v>
      </c>
      <c r="D24" s="183">
        <v>0</v>
      </c>
      <c r="E24" s="222">
        <v>0</v>
      </c>
      <c r="F24" s="183">
        <f t="shared" si="5"/>
        <v>0</v>
      </c>
      <c r="G24" s="183">
        <v>0</v>
      </c>
      <c r="H24" s="222">
        <v>0</v>
      </c>
      <c r="I24" s="183">
        <v>0</v>
      </c>
      <c r="J24" s="182">
        <v>0</v>
      </c>
      <c r="K24" s="187">
        <v>0</v>
      </c>
      <c r="L24" s="187">
        <v>0</v>
      </c>
      <c r="M24" s="187">
        <f t="shared" si="6"/>
        <v>0</v>
      </c>
      <c r="N24" s="187">
        <f t="shared" si="7"/>
        <v>0</v>
      </c>
      <c r="O24" s="184">
        <v>0</v>
      </c>
      <c r="P24" s="185">
        <v>0</v>
      </c>
      <c r="Q24" s="186">
        <v>0</v>
      </c>
      <c r="R24" s="185">
        <v>0</v>
      </c>
      <c r="S24" s="185">
        <f t="shared" si="8"/>
        <v>0</v>
      </c>
      <c r="T24" s="199">
        <f t="shared" si="9"/>
        <v>0</v>
      </c>
    </row>
    <row r="25" spans="1:20" s="165" customFormat="1" ht="12.75" x14ac:dyDescent="0.2">
      <c r="A25" s="167" t="s">
        <v>1036</v>
      </c>
      <c r="B25" s="183">
        <v>0</v>
      </c>
      <c r="C25" s="183">
        <v>0</v>
      </c>
      <c r="D25" s="183">
        <v>0</v>
      </c>
      <c r="E25" s="222">
        <v>0</v>
      </c>
      <c r="F25" s="183">
        <f t="shared" si="5"/>
        <v>0</v>
      </c>
      <c r="G25" s="183">
        <v>0</v>
      </c>
      <c r="H25" s="222">
        <v>0</v>
      </c>
      <c r="I25" s="183">
        <v>0</v>
      </c>
      <c r="J25" s="182">
        <v>0</v>
      </c>
      <c r="K25" s="187">
        <v>0</v>
      </c>
      <c r="L25" s="187">
        <v>0</v>
      </c>
      <c r="M25" s="187">
        <f t="shared" si="6"/>
        <v>0</v>
      </c>
      <c r="N25" s="187">
        <f t="shared" si="7"/>
        <v>0</v>
      </c>
      <c r="O25" s="184">
        <v>0</v>
      </c>
      <c r="P25" s="185">
        <v>0</v>
      </c>
      <c r="Q25" s="186">
        <v>0</v>
      </c>
      <c r="R25" s="185">
        <v>0</v>
      </c>
      <c r="S25" s="185">
        <f t="shared" si="8"/>
        <v>0</v>
      </c>
      <c r="T25" s="199">
        <f t="shared" si="9"/>
        <v>0</v>
      </c>
    </row>
    <row r="26" spans="1:20" s="165" customFormat="1" ht="12.75" x14ac:dyDescent="0.2">
      <c r="A26" s="173" t="s">
        <v>1037</v>
      </c>
      <c r="B26" s="183">
        <v>0</v>
      </c>
      <c r="C26" s="183">
        <v>0</v>
      </c>
      <c r="D26" s="183">
        <v>0</v>
      </c>
      <c r="E26" s="222">
        <v>0</v>
      </c>
      <c r="F26" s="183">
        <f t="shared" si="5"/>
        <v>0</v>
      </c>
      <c r="G26" s="183">
        <v>0</v>
      </c>
      <c r="H26" s="222">
        <v>0</v>
      </c>
      <c r="I26" s="183">
        <v>0</v>
      </c>
      <c r="J26" s="182">
        <v>0</v>
      </c>
      <c r="K26" s="187">
        <v>0</v>
      </c>
      <c r="L26" s="187">
        <v>0</v>
      </c>
      <c r="M26" s="187">
        <f t="shared" si="6"/>
        <v>0</v>
      </c>
      <c r="N26" s="187">
        <f t="shared" si="7"/>
        <v>0</v>
      </c>
      <c r="O26" s="184">
        <v>0</v>
      </c>
      <c r="P26" s="185">
        <v>0</v>
      </c>
      <c r="Q26" s="186">
        <v>0</v>
      </c>
      <c r="R26" s="185">
        <v>0</v>
      </c>
      <c r="S26" s="185">
        <f t="shared" si="8"/>
        <v>0</v>
      </c>
      <c r="T26" s="199">
        <f t="shared" si="9"/>
        <v>0</v>
      </c>
    </row>
    <row r="27" spans="1:20" s="165" customFormat="1" ht="12.75" x14ac:dyDescent="0.2">
      <c r="A27" s="173" t="s">
        <v>1038</v>
      </c>
      <c r="B27" s="183">
        <v>0</v>
      </c>
      <c r="C27" s="183">
        <v>0</v>
      </c>
      <c r="D27" s="183">
        <v>0</v>
      </c>
      <c r="E27" s="222">
        <v>0</v>
      </c>
      <c r="F27" s="183">
        <f t="shared" si="5"/>
        <v>0</v>
      </c>
      <c r="G27" s="183">
        <v>0</v>
      </c>
      <c r="H27" s="222">
        <v>0</v>
      </c>
      <c r="I27" s="183">
        <v>0</v>
      </c>
      <c r="J27" s="182">
        <v>0</v>
      </c>
      <c r="K27" s="187">
        <v>0</v>
      </c>
      <c r="L27" s="187">
        <v>0</v>
      </c>
      <c r="M27" s="187">
        <f t="shared" si="6"/>
        <v>0</v>
      </c>
      <c r="N27" s="187">
        <f t="shared" si="7"/>
        <v>0</v>
      </c>
      <c r="O27" s="184">
        <v>0</v>
      </c>
      <c r="P27" s="185">
        <v>0</v>
      </c>
      <c r="Q27" s="186">
        <v>0</v>
      </c>
      <c r="R27" s="185">
        <v>0</v>
      </c>
      <c r="S27" s="185">
        <f t="shared" si="8"/>
        <v>0</v>
      </c>
      <c r="T27" s="199">
        <f t="shared" si="9"/>
        <v>0</v>
      </c>
    </row>
    <row r="28" spans="1:20" s="165" customFormat="1" ht="25.5" x14ac:dyDescent="0.2">
      <c r="A28" s="167" t="s">
        <v>244</v>
      </c>
      <c r="B28" s="183">
        <v>0</v>
      </c>
      <c r="C28" s="183">
        <v>0</v>
      </c>
      <c r="D28" s="183">
        <v>0</v>
      </c>
      <c r="E28" s="222">
        <v>0</v>
      </c>
      <c r="F28" s="183">
        <f t="shared" si="5"/>
        <v>0</v>
      </c>
      <c r="G28" s="183">
        <v>0</v>
      </c>
      <c r="H28" s="222">
        <v>0</v>
      </c>
      <c r="I28" s="183">
        <v>0</v>
      </c>
      <c r="J28" s="182">
        <v>0</v>
      </c>
      <c r="K28" s="187">
        <v>0</v>
      </c>
      <c r="L28" s="187">
        <v>0</v>
      </c>
      <c r="M28" s="187">
        <f t="shared" si="6"/>
        <v>0</v>
      </c>
      <c r="N28" s="187">
        <f t="shared" si="7"/>
        <v>0</v>
      </c>
      <c r="O28" s="184">
        <v>0</v>
      </c>
      <c r="P28" s="185">
        <v>0</v>
      </c>
      <c r="Q28" s="186">
        <v>0</v>
      </c>
      <c r="R28" s="185">
        <v>0</v>
      </c>
      <c r="S28" s="185">
        <f t="shared" si="8"/>
        <v>0</v>
      </c>
      <c r="T28" s="199">
        <f t="shared" si="9"/>
        <v>0</v>
      </c>
    </row>
    <row r="29" spans="1:20" s="165" customFormat="1" ht="12.75" x14ac:dyDescent="0.2">
      <c r="A29" s="174" t="s">
        <v>1039</v>
      </c>
      <c r="B29" s="183">
        <v>0</v>
      </c>
      <c r="C29" s="183">
        <v>0</v>
      </c>
      <c r="D29" s="183">
        <v>0</v>
      </c>
      <c r="E29" s="222">
        <v>0</v>
      </c>
      <c r="F29" s="183">
        <f t="shared" si="5"/>
        <v>0</v>
      </c>
      <c r="G29" s="183">
        <v>0</v>
      </c>
      <c r="H29" s="222">
        <v>0</v>
      </c>
      <c r="I29" s="183">
        <v>0</v>
      </c>
      <c r="J29" s="182">
        <v>0</v>
      </c>
      <c r="K29" s="187">
        <v>0</v>
      </c>
      <c r="L29" s="187">
        <v>0</v>
      </c>
      <c r="M29" s="187">
        <f t="shared" si="6"/>
        <v>0</v>
      </c>
      <c r="N29" s="187">
        <f t="shared" si="7"/>
        <v>0</v>
      </c>
      <c r="O29" s="184">
        <v>0</v>
      </c>
      <c r="P29" s="185">
        <v>0</v>
      </c>
      <c r="Q29" s="186">
        <v>0</v>
      </c>
      <c r="R29" s="185">
        <v>0</v>
      </c>
      <c r="S29" s="185">
        <f t="shared" si="8"/>
        <v>0</v>
      </c>
      <c r="T29" s="199">
        <f t="shared" si="9"/>
        <v>0</v>
      </c>
    </row>
    <row r="30" spans="1:20" s="165" customFormat="1" ht="12.75" x14ac:dyDescent="0.2">
      <c r="A30" s="173" t="s">
        <v>1040</v>
      </c>
      <c r="B30" s="183">
        <v>0</v>
      </c>
      <c r="C30" s="183">
        <v>0</v>
      </c>
      <c r="D30" s="183">
        <v>0</v>
      </c>
      <c r="E30" s="222">
        <v>0</v>
      </c>
      <c r="F30" s="183">
        <f t="shared" si="5"/>
        <v>0</v>
      </c>
      <c r="G30" s="183">
        <v>0</v>
      </c>
      <c r="H30" s="222">
        <v>0</v>
      </c>
      <c r="I30" s="183">
        <v>0</v>
      </c>
      <c r="J30" s="182">
        <v>0</v>
      </c>
      <c r="K30" s="187">
        <v>0</v>
      </c>
      <c r="L30" s="187">
        <v>0</v>
      </c>
      <c r="M30" s="187">
        <f t="shared" si="6"/>
        <v>0</v>
      </c>
      <c r="N30" s="187">
        <f t="shared" si="7"/>
        <v>0</v>
      </c>
      <c r="O30" s="184">
        <v>0</v>
      </c>
      <c r="P30" s="185">
        <v>0</v>
      </c>
      <c r="Q30" s="186">
        <v>0</v>
      </c>
      <c r="R30" s="185">
        <v>0</v>
      </c>
      <c r="S30" s="185">
        <f t="shared" si="8"/>
        <v>0</v>
      </c>
      <c r="T30" s="199">
        <f t="shared" si="9"/>
        <v>0</v>
      </c>
    </row>
    <row r="31" spans="1:20" s="165" customFormat="1" ht="13.5" customHeight="1" x14ac:dyDescent="0.2">
      <c r="A31" s="173" t="s">
        <v>1041</v>
      </c>
      <c r="B31" s="183">
        <v>0</v>
      </c>
      <c r="C31" s="183">
        <v>0</v>
      </c>
      <c r="D31" s="183">
        <v>0</v>
      </c>
      <c r="E31" s="222">
        <v>0</v>
      </c>
      <c r="F31" s="183">
        <f t="shared" si="5"/>
        <v>0</v>
      </c>
      <c r="G31" s="183">
        <v>0</v>
      </c>
      <c r="H31" s="222">
        <v>0</v>
      </c>
      <c r="I31" s="183">
        <v>0</v>
      </c>
      <c r="J31" s="182">
        <v>0</v>
      </c>
      <c r="K31" s="187">
        <v>0</v>
      </c>
      <c r="L31" s="187">
        <v>0</v>
      </c>
      <c r="M31" s="187">
        <f t="shared" si="6"/>
        <v>0</v>
      </c>
      <c r="N31" s="187">
        <f t="shared" si="7"/>
        <v>0</v>
      </c>
      <c r="O31" s="184">
        <v>0</v>
      </c>
      <c r="P31" s="185">
        <v>0</v>
      </c>
      <c r="Q31" s="186">
        <v>0</v>
      </c>
      <c r="R31" s="185">
        <v>0</v>
      </c>
      <c r="S31" s="185">
        <f t="shared" si="8"/>
        <v>0</v>
      </c>
      <c r="T31" s="199">
        <f t="shared" si="9"/>
        <v>0</v>
      </c>
    </row>
    <row r="32" spans="1:20" s="165" customFormat="1" ht="25.5" x14ac:dyDescent="0.2">
      <c r="A32" s="173" t="s">
        <v>1042</v>
      </c>
      <c r="B32" s="183">
        <v>0</v>
      </c>
      <c r="C32" s="183">
        <v>0</v>
      </c>
      <c r="D32" s="183">
        <v>0</v>
      </c>
      <c r="E32" s="222">
        <v>0</v>
      </c>
      <c r="F32" s="183">
        <f t="shared" si="5"/>
        <v>0</v>
      </c>
      <c r="G32" s="183">
        <v>0</v>
      </c>
      <c r="H32" s="222">
        <v>0</v>
      </c>
      <c r="I32" s="183">
        <v>0</v>
      </c>
      <c r="J32" s="182">
        <v>0</v>
      </c>
      <c r="K32" s="187">
        <v>0</v>
      </c>
      <c r="L32" s="187">
        <v>0</v>
      </c>
      <c r="M32" s="187">
        <f t="shared" si="6"/>
        <v>0</v>
      </c>
      <c r="N32" s="187">
        <f t="shared" si="7"/>
        <v>0</v>
      </c>
      <c r="O32" s="184">
        <v>0</v>
      </c>
      <c r="P32" s="185">
        <v>0</v>
      </c>
      <c r="Q32" s="186">
        <v>0</v>
      </c>
      <c r="R32" s="185">
        <v>0</v>
      </c>
      <c r="S32" s="185">
        <f t="shared" si="8"/>
        <v>0</v>
      </c>
      <c r="T32" s="199">
        <f t="shared" si="9"/>
        <v>0</v>
      </c>
    </row>
    <row r="33" spans="1:20" s="165" customFormat="1" ht="12.75" x14ac:dyDescent="0.2">
      <c r="A33" s="167" t="s">
        <v>246</v>
      </c>
      <c r="B33" s="183">
        <v>0</v>
      </c>
      <c r="C33" s="183">
        <v>0</v>
      </c>
      <c r="D33" s="183">
        <v>0</v>
      </c>
      <c r="E33" s="222">
        <v>0</v>
      </c>
      <c r="F33" s="183">
        <f t="shared" si="5"/>
        <v>0</v>
      </c>
      <c r="G33" s="183">
        <v>0</v>
      </c>
      <c r="H33" s="222">
        <v>0</v>
      </c>
      <c r="I33" s="183">
        <v>0</v>
      </c>
      <c r="J33" s="182">
        <v>0</v>
      </c>
      <c r="K33" s="187">
        <v>0</v>
      </c>
      <c r="L33" s="187">
        <v>0</v>
      </c>
      <c r="M33" s="187">
        <f t="shared" si="6"/>
        <v>0</v>
      </c>
      <c r="N33" s="187">
        <f t="shared" si="7"/>
        <v>0</v>
      </c>
      <c r="O33" s="184">
        <v>0</v>
      </c>
      <c r="P33" s="185">
        <v>0</v>
      </c>
      <c r="Q33" s="186">
        <v>0</v>
      </c>
      <c r="R33" s="185">
        <v>0</v>
      </c>
      <c r="S33" s="185">
        <f t="shared" si="8"/>
        <v>0</v>
      </c>
      <c r="T33" s="199">
        <f t="shared" si="9"/>
        <v>0</v>
      </c>
    </row>
    <row r="34" spans="1:20" s="165" customFormat="1" ht="12.75" x14ac:dyDescent="0.2">
      <c r="A34" s="173" t="s">
        <v>1043</v>
      </c>
      <c r="B34" s="183">
        <v>0</v>
      </c>
      <c r="C34" s="183">
        <v>0</v>
      </c>
      <c r="D34" s="183">
        <v>0</v>
      </c>
      <c r="E34" s="222">
        <v>0</v>
      </c>
      <c r="F34" s="183">
        <f t="shared" si="5"/>
        <v>0</v>
      </c>
      <c r="G34" s="183">
        <v>0</v>
      </c>
      <c r="H34" s="222">
        <v>0</v>
      </c>
      <c r="I34" s="183">
        <v>0</v>
      </c>
      <c r="J34" s="182">
        <v>0</v>
      </c>
      <c r="K34" s="187">
        <v>0</v>
      </c>
      <c r="L34" s="187">
        <v>0</v>
      </c>
      <c r="M34" s="187">
        <f t="shared" si="6"/>
        <v>0</v>
      </c>
      <c r="N34" s="187">
        <f t="shared" si="7"/>
        <v>0</v>
      </c>
      <c r="O34" s="184">
        <v>0</v>
      </c>
      <c r="P34" s="185">
        <v>0</v>
      </c>
      <c r="Q34" s="186">
        <v>0</v>
      </c>
      <c r="R34" s="185">
        <v>0</v>
      </c>
      <c r="S34" s="185">
        <f t="shared" si="8"/>
        <v>0</v>
      </c>
      <c r="T34" s="199">
        <f t="shared" si="9"/>
        <v>0</v>
      </c>
    </row>
    <row r="35" spans="1:20" s="165" customFormat="1" ht="14.25" customHeight="1" x14ac:dyDescent="0.2">
      <c r="A35" s="173" t="s">
        <v>1044</v>
      </c>
      <c r="B35" s="183">
        <v>0</v>
      </c>
      <c r="C35" s="183">
        <v>0</v>
      </c>
      <c r="D35" s="183">
        <v>0</v>
      </c>
      <c r="E35" s="222">
        <v>0</v>
      </c>
      <c r="F35" s="183">
        <f t="shared" si="5"/>
        <v>0</v>
      </c>
      <c r="G35" s="183">
        <v>0</v>
      </c>
      <c r="H35" s="222">
        <v>0</v>
      </c>
      <c r="I35" s="183">
        <v>0</v>
      </c>
      <c r="J35" s="182">
        <v>0</v>
      </c>
      <c r="K35" s="187">
        <v>0</v>
      </c>
      <c r="L35" s="187">
        <v>0</v>
      </c>
      <c r="M35" s="187">
        <f t="shared" si="6"/>
        <v>0</v>
      </c>
      <c r="N35" s="187">
        <f t="shared" si="7"/>
        <v>0</v>
      </c>
      <c r="O35" s="184">
        <v>0</v>
      </c>
      <c r="P35" s="185">
        <v>0</v>
      </c>
      <c r="Q35" s="186">
        <v>0</v>
      </c>
      <c r="R35" s="185">
        <v>0</v>
      </c>
      <c r="S35" s="185">
        <f t="shared" si="8"/>
        <v>0</v>
      </c>
      <c r="T35" s="199">
        <f t="shared" si="9"/>
        <v>0</v>
      </c>
    </row>
    <row r="36" spans="1:20" s="165" customFormat="1" ht="12.75" x14ac:dyDescent="0.2">
      <c r="A36" s="173" t="s">
        <v>1045</v>
      </c>
      <c r="B36" s="183">
        <v>0</v>
      </c>
      <c r="C36" s="183">
        <v>0</v>
      </c>
      <c r="D36" s="183">
        <v>0</v>
      </c>
      <c r="E36" s="222">
        <v>0</v>
      </c>
      <c r="F36" s="183">
        <f t="shared" si="5"/>
        <v>0</v>
      </c>
      <c r="G36" s="183">
        <v>0</v>
      </c>
      <c r="H36" s="222">
        <v>0</v>
      </c>
      <c r="I36" s="183">
        <v>0</v>
      </c>
      <c r="J36" s="182">
        <v>0</v>
      </c>
      <c r="K36" s="187">
        <v>0</v>
      </c>
      <c r="L36" s="187">
        <v>0</v>
      </c>
      <c r="M36" s="187">
        <f t="shared" si="6"/>
        <v>0</v>
      </c>
      <c r="N36" s="187">
        <f t="shared" si="7"/>
        <v>0</v>
      </c>
      <c r="O36" s="184">
        <v>0</v>
      </c>
      <c r="P36" s="185">
        <v>0</v>
      </c>
      <c r="Q36" s="186">
        <v>0</v>
      </c>
      <c r="R36" s="185">
        <v>0</v>
      </c>
      <c r="S36" s="185">
        <f t="shared" si="8"/>
        <v>0</v>
      </c>
      <c r="T36" s="199">
        <f t="shared" si="9"/>
        <v>0</v>
      </c>
    </row>
    <row r="37" spans="1:20" s="165" customFormat="1" ht="14.25" customHeight="1" x14ac:dyDescent="0.2">
      <c r="A37" s="167" t="s">
        <v>248</v>
      </c>
      <c r="B37" s="183">
        <v>0</v>
      </c>
      <c r="C37" s="183">
        <v>0</v>
      </c>
      <c r="D37" s="183">
        <v>0</v>
      </c>
      <c r="E37" s="222">
        <v>0</v>
      </c>
      <c r="F37" s="183">
        <f t="shared" si="5"/>
        <v>0</v>
      </c>
      <c r="G37" s="183">
        <v>0</v>
      </c>
      <c r="H37" s="222">
        <v>0</v>
      </c>
      <c r="I37" s="183">
        <v>0</v>
      </c>
      <c r="J37" s="182">
        <v>0</v>
      </c>
      <c r="K37" s="187">
        <v>0</v>
      </c>
      <c r="L37" s="187">
        <v>0</v>
      </c>
      <c r="M37" s="187">
        <f t="shared" si="6"/>
        <v>0</v>
      </c>
      <c r="N37" s="187">
        <f t="shared" si="7"/>
        <v>0</v>
      </c>
      <c r="O37" s="184">
        <v>0</v>
      </c>
      <c r="P37" s="185">
        <v>0</v>
      </c>
      <c r="Q37" s="186">
        <v>0</v>
      </c>
      <c r="R37" s="185">
        <v>0</v>
      </c>
      <c r="S37" s="185">
        <f t="shared" si="8"/>
        <v>0</v>
      </c>
      <c r="T37" s="199">
        <f t="shared" si="9"/>
        <v>0</v>
      </c>
    </row>
    <row r="38" spans="1:20" s="165" customFormat="1" ht="12.75" x14ac:dyDescent="0.2">
      <c r="A38" s="173" t="s">
        <v>1046</v>
      </c>
      <c r="B38" s="183">
        <v>0</v>
      </c>
      <c r="C38" s="183">
        <v>0</v>
      </c>
      <c r="D38" s="183">
        <v>0</v>
      </c>
      <c r="E38" s="222">
        <v>0</v>
      </c>
      <c r="F38" s="183">
        <f t="shared" si="5"/>
        <v>0</v>
      </c>
      <c r="G38" s="183">
        <v>0</v>
      </c>
      <c r="H38" s="222">
        <v>0</v>
      </c>
      <c r="I38" s="183">
        <v>0</v>
      </c>
      <c r="J38" s="182">
        <v>0</v>
      </c>
      <c r="K38" s="187">
        <v>0</v>
      </c>
      <c r="L38" s="187">
        <v>0</v>
      </c>
      <c r="M38" s="187">
        <f t="shared" si="6"/>
        <v>0</v>
      </c>
      <c r="N38" s="187">
        <f t="shared" si="7"/>
        <v>0</v>
      </c>
      <c r="O38" s="184">
        <v>0</v>
      </c>
      <c r="P38" s="185">
        <v>0</v>
      </c>
      <c r="Q38" s="186">
        <v>0</v>
      </c>
      <c r="R38" s="185">
        <v>0</v>
      </c>
      <c r="S38" s="185">
        <f t="shared" si="8"/>
        <v>0</v>
      </c>
      <c r="T38" s="199">
        <f t="shared" si="9"/>
        <v>0</v>
      </c>
    </row>
    <row r="39" spans="1:20" s="165" customFormat="1" ht="12.75" x14ac:dyDescent="0.2">
      <c r="A39" s="173" t="s">
        <v>1047</v>
      </c>
      <c r="B39" s="183">
        <v>0</v>
      </c>
      <c r="C39" s="183">
        <v>0</v>
      </c>
      <c r="D39" s="183">
        <v>0</v>
      </c>
      <c r="E39" s="222">
        <v>0</v>
      </c>
      <c r="F39" s="183">
        <f t="shared" si="5"/>
        <v>0</v>
      </c>
      <c r="G39" s="183">
        <v>0</v>
      </c>
      <c r="H39" s="222">
        <v>0</v>
      </c>
      <c r="I39" s="183">
        <v>0</v>
      </c>
      <c r="J39" s="182">
        <v>0</v>
      </c>
      <c r="K39" s="187">
        <v>0</v>
      </c>
      <c r="L39" s="187">
        <v>0</v>
      </c>
      <c r="M39" s="187">
        <f t="shared" si="6"/>
        <v>0</v>
      </c>
      <c r="N39" s="187">
        <f t="shared" si="7"/>
        <v>0</v>
      </c>
      <c r="O39" s="184">
        <v>0</v>
      </c>
      <c r="P39" s="185">
        <v>0</v>
      </c>
      <c r="Q39" s="186">
        <v>0</v>
      </c>
      <c r="R39" s="185">
        <v>0</v>
      </c>
      <c r="S39" s="185">
        <f t="shared" si="8"/>
        <v>0</v>
      </c>
      <c r="T39" s="199">
        <f t="shared" si="9"/>
        <v>0</v>
      </c>
    </row>
    <row r="40" spans="1:20" s="165" customFormat="1" ht="13.5" customHeight="1" x14ac:dyDescent="0.2">
      <c r="A40" s="167" t="s">
        <v>250</v>
      </c>
      <c r="B40" s="183">
        <v>0</v>
      </c>
      <c r="C40" s="183">
        <v>0</v>
      </c>
      <c r="D40" s="183">
        <v>0</v>
      </c>
      <c r="E40" s="222">
        <v>0</v>
      </c>
      <c r="F40" s="183">
        <f t="shared" si="5"/>
        <v>0</v>
      </c>
      <c r="G40" s="183">
        <v>0</v>
      </c>
      <c r="H40" s="222">
        <v>0</v>
      </c>
      <c r="I40" s="183">
        <v>0</v>
      </c>
      <c r="J40" s="182">
        <v>0</v>
      </c>
      <c r="K40" s="187">
        <v>0</v>
      </c>
      <c r="L40" s="187">
        <v>0</v>
      </c>
      <c r="M40" s="187">
        <f t="shared" si="6"/>
        <v>0</v>
      </c>
      <c r="N40" s="187">
        <f t="shared" si="7"/>
        <v>0</v>
      </c>
      <c r="O40" s="184">
        <v>0</v>
      </c>
      <c r="P40" s="185">
        <v>0</v>
      </c>
      <c r="Q40" s="186">
        <v>0</v>
      </c>
      <c r="R40" s="185">
        <v>0</v>
      </c>
      <c r="S40" s="185">
        <f t="shared" si="8"/>
        <v>0</v>
      </c>
      <c r="T40" s="199">
        <f t="shared" si="9"/>
        <v>0</v>
      </c>
    </row>
    <row r="41" spans="1:20" s="165" customFormat="1" ht="12.75" x14ac:dyDescent="0.2">
      <c r="A41" s="173" t="s">
        <v>1046</v>
      </c>
      <c r="B41" s="183">
        <v>0</v>
      </c>
      <c r="C41" s="183">
        <v>0</v>
      </c>
      <c r="D41" s="183">
        <v>0</v>
      </c>
      <c r="E41" s="222">
        <v>0</v>
      </c>
      <c r="F41" s="183">
        <f t="shared" si="5"/>
        <v>0</v>
      </c>
      <c r="G41" s="183">
        <v>0</v>
      </c>
      <c r="H41" s="222">
        <v>0</v>
      </c>
      <c r="I41" s="183">
        <v>0</v>
      </c>
      <c r="J41" s="182">
        <v>0</v>
      </c>
      <c r="K41" s="187">
        <v>0</v>
      </c>
      <c r="L41" s="187">
        <v>0</v>
      </c>
      <c r="M41" s="187">
        <f t="shared" si="6"/>
        <v>0</v>
      </c>
      <c r="N41" s="187">
        <f t="shared" si="7"/>
        <v>0</v>
      </c>
      <c r="O41" s="184">
        <v>0</v>
      </c>
      <c r="P41" s="185">
        <v>0</v>
      </c>
      <c r="Q41" s="186">
        <v>0</v>
      </c>
      <c r="R41" s="185">
        <v>0</v>
      </c>
      <c r="S41" s="185">
        <f t="shared" si="8"/>
        <v>0</v>
      </c>
      <c r="T41" s="199">
        <f t="shared" si="9"/>
        <v>0</v>
      </c>
    </row>
    <row r="42" spans="1:20" s="165" customFormat="1" ht="12.75" x14ac:dyDescent="0.2">
      <c r="A42" s="173" t="s">
        <v>1047</v>
      </c>
      <c r="B42" s="183">
        <v>0</v>
      </c>
      <c r="C42" s="183">
        <v>0</v>
      </c>
      <c r="D42" s="183">
        <v>0</v>
      </c>
      <c r="E42" s="222">
        <v>0</v>
      </c>
      <c r="F42" s="183">
        <f t="shared" si="5"/>
        <v>0</v>
      </c>
      <c r="G42" s="183">
        <v>0</v>
      </c>
      <c r="H42" s="222">
        <v>0</v>
      </c>
      <c r="I42" s="183">
        <v>0</v>
      </c>
      <c r="J42" s="182">
        <v>0</v>
      </c>
      <c r="K42" s="187">
        <v>0</v>
      </c>
      <c r="L42" s="187">
        <v>0</v>
      </c>
      <c r="M42" s="187">
        <f t="shared" si="6"/>
        <v>0</v>
      </c>
      <c r="N42" s="187">
        <f t="shared" si="7"/>
        <v>0</v>
      </c>
      <c r="O42" s="184">
        <v>0</v>
      </c>
      <c r="P42" s="185">
        <v>0</v>
      </c>
      <c r="Q42" s="186">
        <v>0</v>
      </c>
      <c r="R42" s="185">
        <v>0</v>
      </c>
      <c r="S42" s="185">
        <f t="shared" si="8"/>
        <v>0</v>
      </c>
      <c r="T42" s="199">
        <f t="shared" si="9"/>
        <v>0</v>
      </c>
    </row>
    <row r="43" spans="1:20" s="165" customFormat="1" ht="13.5" customHeight="1" x14ac:dyDescent="0.2">
      <c r="A43" s="167" t="s">
        <v>1048</v>
      </c>
      <c r="B43" s="183">
        <v>0</v>
      </c>
      <c r="C43" s="183">
        <v>0</v>
      </c>
      <c r="D43" s="183">
        <v>0</v>
      </c>
      <c r="E43" s="222">
        <v>0</v>
      </c>
      <c r="F43" s="183">
        <f t="shared" si="5"/>
        <v>0</v>
      </c>
      <c r="G43" s="183">
        <v>0</v>
      </c>
      <c r="H43" s="222">
        <v>0</v>
      </c>
      <c r="I43" s="183">
        <v>0</v>
      </c>
      <c r="J43" s="182">
        <v>0</v>
      </c>
      <c r="K43" s="187">
        <v>0</v>
      </c>
      <c r="L43" s="187">
        <v>0</v>
      </c>
      <c r="M43" s="187">
        <f t="shared" si="6"/>
        <v>0</v>
      </c>
      <c r="N43" s="187">
        <f t="shared" si="7"/>
        <v>0</v>
      </c>
      <c r="O43" s="184">
        <v>0</v>
      </c>
      <c r="P43" s="185">
        <v>0</v>
      </c>
      <c r="Q43" s="186">
        <v>0</v>
      </c>
      <c r="R43" s="185">
        <v>0</v>
      </c>
      <c r="S43" s="185">
        <f t="shared" si="8"/>
        <v>0</v>
      </c>
      <c r="T43" s="199">
        <f t="shared" si="9"/>
        <v>0</v>
      </c>
    </row>
    <row r="44" spans="1:20" s="165" customFormat="1" ht="12.75" x14ac:dyDescent="0.2">
      <c r="A44" s="173" t="s">
        <v>1049</v>
      </c>
      <c r="B44" s="183">
        <v>0</v>
      </c>
      <c r="C44" s="183">
        <v>0</v>
      </c>
      <c r="D44" s="183">
        <v>0</v>
      </c>
      <c r="E44" s="222">
        <v>0</v>
      </c>
      <c r="F44" s="183">
        <f t="shared" si="5"/>
        <v>0</v>
      </c>
      <c r="G44" s="183">
        <v>0</v>
      </c>
      <c r="H44" s="222">
        <v>0</v>
      </c>
      <c r="I44" s="183">
        <v>0</v>
      </c>
      <c r="J44" s="182">
        <v>0</v>
      </c>
      <c r="K44" s="187">
        <v>0</v>
      </c>
      <c r="L44" s="187">
        <v>0</v>
      </c>
      <c r="M44" s="187">
        <f t="shared" si="6"/>
        <v>0</v>
      </c>
      <c r="N44" s="187">
        <f t="shared" si="7"/>
        <v>0</v>
      </c>
      <c r="O44" s="184">
        <v>0</v>
      </c>
      <c r="P44" s="185">
        <v>0</v>
      </c>
      <c r="Q44" s="186">
        <v>0</v>
      </c>
      <c r="R44" s="185">
        <v>0</v>
      </c>
      <c r="S44" s="185">
        <f t="shared" si="8"/>
        <v>0</v>
      </c>
      <c r="T44" s="199">
        <f t="shared" si="9"/>
        <v>0</v>
      </c>
    </row>
    <row r="45" spans="1:20" s="165" customFormat="1" ht="12.75" x14ac:dyDescent="0.2">
      <c r="A45" s="173" t="s">
        <v>1050</v>
      </c>
      <c r="B45" s="183">
        <v>0</v>
      </c>
      <c r="C45" s="183">
        <v>0</v>
      </c>
      <c r="D45" s="183">
        <v>0</v>
      </c>
      <c r="E45" s="222">
        <v>0</v>
      </c>
      <c r="F45" s="183">
        <f t="shared" si="5"/>
        <v>0</v>
      </c>
      <c r="G45" s="183">
        <v>0</v>
      </c>
      <c r="H45" s="222">
        <v>0</v>
      </c>
      <c r="I45" s="183">
        <v>0</v>
      </c>
      <c r="J45" s="182">
        <v>0</v>
      </c>
      <c r="K45" s="187">
        <v>0</v>
      </c>
      <c r="L45" s="187">
        <v>0</v>
      </c>
      <c r="M45" s="187">
        <f t="shared" si="6"/>
        <v>0</v>
      </c>
      <c r="N45" s="187">
        <f t="shared" si="7"/>
        <v>0</v>
      </c>
      <c r="O45" s="184">
        <v>0</v>
      </c>
      <c r="P45" s="185">
        <v>0</v>
      </c>
      <c r="Q45" s="186">
        <v>0</v>
      </c>
      <c r="R45" s="185">
        <v>0</v>
      </c>
      <c r="S45" s="185">
        <f t="shared" si="8"/>
        <v>0</v>
      </c>
      <c r="T45" s="199">
        <f t="shared" si="9"/>
        <v>0</v>
      </c>
    </row>
    <row r="46" spans="1:20" s="23" customFormat="1" x14ac:dyDescent="0.25">
      <c r="A46" s="147" t="s">
        <v>1051</v>
      </c>
      <c r="B46" s="180">
        <v>0</v>
      </c>
      <c r="C46" s="180">
        <v>0</v>
      </c>
      <c r="D46" s="180">
        <v>0</v>
      </c>
      <c r="E46" s="181">
        <v>0</v>
      </c>
      <c r="F46" s="180">
        <f t="shared" si="5"/>
        <v>0</v>
      </c>
      <c r="G46" s="180">
        <v>0</v>
      </c>
      <c r="H46" s="181">
        <v>0</v>
      </c>
      <c r="I46" s="180">
        <v>0</v>
      </c>
      <c r="J46" s="182">
        <v>0</v>
      </c>
      <c r="K46" s="187">
        <v>0</v>
      </c>
      <c r="L46" s="187">
        <v>0</v>
      </c>
      <c r="M46" s="187">
        <f t="shared" si="6"/>
        <v>0</v>
      </c>
      <c r="N46" s="194">
        <f t="shared" si="7"/>
        <v>0</v>
      </c>
      <c r="O46" s="195">
        <v>0</v>
      </c>
      <c r="P46" s="196">
        <v>0</v>
      </c>
      <c r="Q46" s="197">
        <v>0</v>
      </c>
      <c r="R46" s="196">
        <v>0</v>
      </c>
      <c r="S46" s="196">
        <f t="shared" si="8"/>
        <v>0</v>
      </c>
      <c r="T46" s="198">
        <f t="shared" si="9"/>
        <v>0</v>
      </c>
    </row>
    <row r="47" spans="1:20" s="23" customFormat="1" x14ac:dyDescent="0.25">
      <c r="A47" s="147" t="s">
        <v>1052</v>
      </c>
      <c r="B47" s="180">
        <v>0</v>
      </c>
      <c r="C47" s="180">
        <v>0</v>
      </c>
      <c r="D47" s="180">
        <v>0</v>
      </c>
      <c r="E47" s="181">
        <v>0</v>
      </c>
      <c r="F47" s="180">
        <f t="shared" si="5"/>
        <v>0</v>
      </c>
      <c r="G47" s="180">
        <v>0</v>
      </c>
      <c r="H47" s="181">
        <v>0</v>
      </c>
      <c r="I47" s="180">
        <v>0</v>
      </c>
      <c r="J47" s="182">
        <v>0</v>
      </c>
      <c r="K47" s="187">
        <v>0</v>
      </c>
      <c r="L47" s="187">
        <v>0</v>
      </c>
      <c r="M47" s="187">
        <f t="shared" si="6"/>
        <v>0</v>
      </c>
      <c r="N47" s="194">
        <f t="shared" si="7"/>
        <v>0</v>
      </c>
      <c r="O47" s="195">
        <v>0</v>
      </c>
      <c r="P47" s="196">
        <v>0</v>
      </c>
      <c r="Q47" s="197">
        <v>0</v>
      </c>
      <c r="R47" s="196">
        <v>0</v>
      </c>
      <c r="S47" s="196">
        <f t="shared" si="8"/>
        <v>0</v>
      </c>
      <c r="T47" s="198">
        <f t="shared" si="9"/>
        <v>0</v>
      </c>
    </row>
    <row r="48" spans="1:20" s="23" customFormat="1" ht="23.25" x14ac:dyDescent="0.25">
      <c r="A48" s="144" t="s">
        <v>254</v>
      </c>
      <c r="B48" s="180">
        <v>0</v>
      </c>
      <c r="C48" s="180">
        <v>0</v>
      </c>
      <c r="D48" s="180">
        <v>0</v>
      </c>
      <c r="E48" s="181">
        <v>0</v>
      </c>
      <c r="F48" s="180">
        <f t="shared" si="5"/>
        <v>0</v>
      </c>
      <c r="G48" s="180">
        <v>0</v>
      </c>
      <c r="H48" s="181">
        <v>0</v>
      </c>
      <c r="I48" s="180">
        <v>0</v>
      </c>
      <c r="J48" s="182">
        <v>0</v>
      </c>
      <c r="K48" s="187">
        <v>0</v>
      </c>
      <c r="L48" s="187">
        <v>0</v>
      </c>
      <c r="M48" s="187">
        <f t="shared" si="6"/>
        <v>0</v>
      </c>
      <c r="N48" s="194">
        <f t="shared" si="7"/>
        <v>0</v>
      </c>
      <c r="O48" s="195">
        <v>0</v>
      </c>
      <c r="P48" s="196">
        <v>0</v>
      </c>
      <c r="Q48" s="197">
        <v>0</v>
      </c>
      <c r="R48" s="196">
        <v>0</v>
      </c>
      <c r="S48" s="196">
        <f t="shared" si="8"/>
        <v>0</v>
      </c>
      <c r="T48" s="198">
        <f t="shared" si="9"/>
        <v>0</v>
      </c>
    </row>
    <row r="49" spans="1:21" s="23" customFormat="1" x14ac:dyDescent="0.25">
      <c r="A49" s="147" t="s">
        <v>1053</v>
      </c>
      <c r="B49" s="180">
        <v>0</v>
      </c>
      <c r="C49" s="180">
        <v>0</v>
      </c>
      <c r="D49" s="180">
        <v>0</v>
      </c>
      <c r="E49" s="181">
        <v>0</v>
      </c>
      <c r="F49" s="180">
        <f t="shared" si="5"/>
        <v>0</v>
      </c>
      <c r="G49" s="180">
        <v>0</v>
      </c>
      <c r="H49" s="181">
        <v>0</v>
      </c>
      <c r="I49" s="180">
        <v>0</v>
      </c>
      <c r="J49" s="182">
        <v>0</v>
      </c>
      <c r="K49" s="187">
        <v>0</v>
      </c>
      <c r="L49" s="187">
        <v>0</v>
      </c>
      <c r="M49" s="187">
        <f t="shared" si="6"/>
        <v>0</v>
      </c>
      <c r="N49" s="194">
        <f t="shared" si="7"/>
        <v>0</v>
      </c>
      <c r="O49" s="195">
        <v>0</v>
      </c>
      <c r="P49" s="196">
        <v>0</v>
      </c>
      <c r="Q49" s="197">
        <v>0</v>
      </c>
      <c r="R49" s="196">
        <v>0</v>
      </c>
      <c r="S49" s="196">
        <f t="shared" si="8"/>
        <v>0</v>
      </c>
      <c r="T49" s="198">
        <f t="shared" si="9"/>
        <v>0</v>
      </c>
    </row>
    <row r="50" spans="1:21" s="23" customFormat="1" ht="23.25" x14ac:dyDescent="0.25">
      <c r="A50" s="147" t="s">
        <v>1054</v>
      </c>
      <c r="B50" s="180">
        <v>0</v>
      </c>
      <c r="C50" s="180">
        <v>0</v>
      </c>
      <c r="D50" s="180">
        <v>0</v>
      </c>
      <c r="E50" s="181">
        <v>0</v>
      </c>
      <c r="F50" s="180">
        <f t="shared" si="5"/>
        <v>0</v>
      </c>
      <c r="G50" s="180">
        <v>0</v>
      </c>
      <c r="H50" s="181">
        <v>0</v>
      </c>
      <c r="I50" s="180">
        <v>0</v>
      </c>
      <c r="J50" s="182">
        <v>0</v>
      </c>
      <c r="K50" s="187">
        <v>0</v>
      </c>
      <c r="L50" s="187">
        <v>0</v>
      </c>
      <c r="M50" s="187">
        <f t="shared" si="6"/>
        <v>0</v>
      </c>
      <c r="N50" s="194">
        <f t="shared" si="7"/>
        <v>0</v>
      </c>
      <c r="O50" s="195">
        <v>0</v>
      </c>
      <c r="P50" s="196">
        <v>0</v>
      </c>
      <c r="Q50" s="197">
        <v>0</v>
      </c>
      <c r="R50" s="196">
        <v>0</v>
      </c>
      <c r="S50" s="196">
        <f t="shared" si="8"/>
        <v>0</v>
      </c>
      <c r="T50" s="198">
        <f t="shared" si="9"/>
        <v>0</v>
      </c>
    </row>
    <row r="51" spans="1:21" s="23" customFormat="1" x14ac:dyDescent="0.25">
      <c r="A51" s="147" t="s">
        <v>1055</v>
      </c>
      <c r="B51" s="180">
        <v>0</v>
      </c>
      <c r="C51" s="180">
        <v>0</v>
      </c>
      <c r="D51" s="180">
        <v>0</v>
      </c>
      <c r="E51" s="181">
        <v>0</v>
      </c>
      <c r="F51" s="180">
        <f t="shared" si="5"/>
        <v>0</v>
      </c>
      <c r="G51" s="180">
        <v>0</v>
      </c>
      <c r="H51" s="181">
        <v>0</v>
      </c>
      <c r="I51" s="180">
        <v>0</v>
      </c>
      <c r="J51" s="182">
        <v>0</v>
      </c>
      <c r="K51" s="187">
        <v>0</v>
      </c>
      <c r="L51" s="187">
        <v>0</v>
      </c>
      <c r="M51" s="187">
        <f t="shared" si="6"/>
        <v>0</v>
      </c>
      <c r="N51" s="194">
        <f t="shared" si="7"/>
        <v>0</v>
      </c>
      <c r="O51" s="195">
        <v>0</v>
      </c>
      <c r="P51" s="196">
        <v>0</v>
      </c>
      <c r="Q51" s="197">
        <v>0</v>
      </c>
      <c r="R51" s="196">
        <v>0</v>
      </c>
      <c r="S51" s="196">
        <f t="shared" si="8"/>
        <v>0</v>
      </c>
      <c r="T51" s="198">
        <f t="shared" si="9"/>
        <v>0</v>
      </c>
    </row>
    <row r="52" spans="1:21" s="23" customFormat="1" x14ac:dyDescent="0.25">
      <c r="A52" s="147" t="s">
        <v>1048</v>
      </c>
      <c r="B52" s="180">
        <v>0</v>
      </c>
      <c r="C52" s="180">
        <v>0</v>
      </c>
      <c r="D52" s="180">
        <v>0</v>
      </c>
      <c r="E52" s="181">
        <v>0</v>
      </c>
      <c r="F52" s="180">
        <f t="shared" si="5"/>
        <v>0</v>
      </c>
      <c r="G52" s="180">
        <v>0</v>
      </c>
      <c r="H52" s="181">
        <v>0</v>
      </c>
      <c r="I52" s="180">
        <v>0</v>
      </c>
      <c r="J52" s="182">
        <v>0</v>
      </c>
      <c r="K52" s="187">
        <v>0</v>
      </c>
      <c r="L52" s="187">
        <v>0</v>
      </c>
      <c r="M52" s="187">
        <f t="shared" si="6"/>
        <v>0</v>
      </c>
      <c r="N52" s="194">
        <f t="shared" si="7"/>
        <v>0</v>
      </c>
      <c r="O52" s="195">
        <v>0</v>
      </c>
      <c r="P52" s="196">
        <v>0</v>
      </c>
      <c r="Q52" s="197">
        <v>0</v>
      </c>
      <c r="R52" s="196">
        <v>0</v>
      </c>
      <c r="S52" s="196">
        <f t="shared" si="8"/>
        <v>0</v>
      </c>
      <c r="T52" s="198">
        <f t="shared" si="9"/>
        <v>0</v>
      </c>
    </row>
    <row r="53" spans="1:21" x14ac:dyDescent="0.25">
      <c r="A53" s="7" t="s">
        <v>1056</v>
      </c>
      <c r="B53" s="193">
        <f>SUM(B10:B52)</f>
        <v>0</v>
      </c>
      <c r="C53" s="193">
        <f t="shared" ref="C53:T53" si="10">SUM(C10:C52)</f>
        <v>0</v>
      </c>
      <c r="D53" s="193">
        <f t="shared" si="10"/>
        <v>0</v>
      </c>
      <c r="E53" s="193">
        <f t="shared" si="10"/>
        <v>0</v>
      </c>
      <c r="F53" s="193">
        <f t="shared" si="10"/>
        <v>0</v>
      </c>
      <c r="G53" s="193">
        <f t="shared" si="10"/>
        <v>0</v>
      </c>
      <c r="H53" s="193">
        <f t="shared" si="10"/>
        <v>0</v>
      </c>
      <c r="I53" s="193">
        <f t="shared" si="10"/>
        <v>0</v>
      </c>
      <c r="J53" s="193">
        <f t="shared" si="10"/>
        <v>0</v>
      </c>
      <c r="K53" s="193">
        <f t="shared" si="10"/>
        <v>0</v>
      </c>
      <c r="L53" s="193">
        <f t="shared" si="10"/>
        <v>0</v>
      </c>
      <c r="M53" s="193">
        <f t="shared" si="10"/>
        <v>0</v>
      </c>
      <c r="N53" s="193">
        <f t="shared" si="10"/>
        <v>0</v>
      </c>
      <c r="O53" s="193">
        <f t="shared" si="10"/>
        <v>-273704081.03999996</v>
      </c>
      <c r="P53" s="193">
        <f t="shared" si="10"/>
        <v>0</v>
      </c>
      <c r="Q53" s="193">
        <f t="shared" si="10"/>
        <v>0</v>
      </c>
      <c r="R53" s="193">
        <f t="shared" si="10"/>
        <v>-93917650.420000032</v>
      </c>
      <c r="S53" s="193">
        <f t="shared" si="10"/>
        <v>-367621731.46000004</v>
      </c>
      <c r="T53" s="193">
        <f t="shared" si="10"/>
        <v>-367621731.46000004</v>
      </c>
    </row>
    <row r="54" spans="1:21" s="1" customFormat="1" ht="5.0999999999999996" customHeight="1" x14ac:dyDescent="0.25">
      <c r="A54" s="8"/>
      <c r="B54" s="24"/>
      <c r="C54" s="9"/>
      <c r="D54" s="9"/>
      <c r="E54" s="2"/>
      <c r="F54" s="9"/>
      <c r="G54" s="24"/>
      <c r="H54" s="27"/>
      <c r="I54" s="24"/>
      <c r="J54" s="27"/>
      <c r="K54" s="28"/>
      <c r="L54" s="28"/>
      <c r="M54" s="28"/>
      <c r="N54" s="24"/>
      <c r="O54" s="24"/>
      <c r="P54" s="9"/>
      <c r="Q54" s="2"/>
      <c r="R54" s="9"/>
      <c r="S54" s="9"/>
      <c r="T54" s="10"/>
    </row>
    <row r="55" spans="1:21" x14ac:dyDescent="0.25">
      <c r="A55" s="3" t="s">
        <v>1057</v>
      </c>
      <c r="B55" s="25"/>
      <c r="C55" s="11"/>
      <c r="D55" s="11"/>
      <c r="E55" s="12"/>
      <c r="F55" s="11"/>
      <c r="G55" s="25"/>
      <c r="H55" s="29"/>
      <c r="I55" s="25"/>
      <c r="J55" s="29"/>
      <c r="K55" s="30"/>
      <c r="L55" s="30"/>
      <c r="M55" s="30"/>
      <c r="N55" s="25"/>
      <c r="O55" s="25"/>
      <c r="P55" s="11"/>
      <c r="Q55" s="12"/>
      <c r="R55" s="11"/>
      <c r="S55" s="11"/>
      <c r="T55" s="13"/>
      <c r="U55" s="1"/>
    </row>
    <row r="56" spans="1:21" s="165" customFormat="1" ht="12.75" x14ac:dyDescent="0.2">
      <c r="A56" s="167" t="s">
        <v>1058</v>
      </c>
      <c r="B56" s="146"/>
      <c r="C56" s="168"/>
      <c r="D56" s="168"/>
      <c r="E56" s="168"/>
      <c r="F56" s="169"/>
      <c r="G56" s="146"/>
      <c r="H56" s="170"/>
      <c r="I56" s="146"/>
      <c r="J56" s="145"/>
      <c r="K56" s="146"/>
      <c r="L56" s="146"/>
      <c r="M56" s="146"/>
      <c r="N56" s="171"/>
      <c r="O56" s="146"/>
      <c r="P56" s="168"/>
      <c r="Q56" s="169"/>
      <c r="R56" s="168"/>
      <c r="S56" s="168"/>
      <c r="T56" s="172"/>
    </row>
    <row r="57" spans="1:21" s="165" customFormat="1" ht="18" customHeight="1" x14ac:dyDescent="0.2">
      <c r="A57" s="173" t="s">
        <v>1024</v>
      </c>
      <c r="B57" s="187">
        <v>0</v>
      </c>
      <c r="C57" s="188">
        <v>0</v>
      </c>
      <c r="D57" s="188">
        <v>0</v>
      </c>
      <c r="E57" s="189">
        <v>0</v>
      </c>
      <c r="F57" s="188">
        <f t="shared" ref="F57:F89" si="11">+B57+C57+D57+E57</f>
        <v>0</v>
      </c>
      <c r="G57" s="187">
        <v>0</v>
      </c>
      <c r="H57" s="190">
        <v>0</v>
      </c>
      <c r="I57" s="187">
        <v>0</v>
      </c>
      <c r="J57" s="191">
        <v>0</v>
      </c>
      <c r="K57" s="187">
        <v>0</v>
      </c>
      <c r="L57" s="187">
        <v>0</v>
      </c>
      <c r="M57" s="187">
        <f t="shared" ref="M57:M89" si="12">+G57+H57+I57+J57+K57+L57</f>
        <v>0</v>
      </c>
      <c r="N57" s="187">
        <f t="shared" ref="N57:N89" si="13">+F57+M57</f>
        <v>0</v>
      </c>
      <c r="O57" s="184">
        <v>0</v>
      </c>
      <c r="P57" s="185">
        <v>0</v>
      </c>
      <c r="Q57" s="186">
        <v>0</v>
      </c>
      <c r="R57" s="185">
        <v>0</v>
      </c>
      <c r="S57" s="185">
        <f t="shared" ref="S57:S89" si="14">+O57+P57+Q57+R57</f>
        <v>0</v>
      </c>
      <c r="T57" s="199">
        <f t="shared" ref="T57:T89" si="15">+N57+S57</f>
        <v>0</v>
      </c>
    </row>
    <row r="58" spans="1:21" s="165" customFormat="1" ht="12.75" x14ac:dyDescent="0.2">
      <c r="A58" s="173" t="s">
        <v>1025</v>
      </c>
      <c r="B58" s="187">
        <v>0</v>
      </c>
      <c r="C58" s="188">
        <v>0</v>
      </c>
      <c r="D58" s="188">
        <v>0</v>
      </c>
      <c r="E58" s="189">
        <v>0</v>
      </c>
      <c r="F58" s="188">
        <f t="shared" si="11"/>
        <v>0</v>
      </c>
      <c r="G58" s="187">
        <v>0</v>
      </c>
      <c r="H58" s="190">
        <v>0</v>
      </c>
      <c r="I58" s="187">
        <v>0</v>
      </c>
      <c r="J58" s="191">
        <v>0</v>
      </c>
      <c r="K58" s="187">
        <v>0</v>
      </c>
      <c r="L58" s="187">
        <v>0</v>
      </c>
      <c r="M58" s="187">
        <f t="shared" si="12"/>
        <v>0</v>
      </c>
      <c r="N58" s="187">
        <f t="shared" si="13"/>
        <v>0</v>
      </c>
      <c r="O58" s="184">
        <v>0</v>
      </c>
      <c r="P58" s="185">
        <v>0</v>
      </c>
      <c r="Q58" s="186">
        <v>0</v>
      </c>
      <c r="R58" s="185">
        <v>0</v>
      </c>
      <c r="S58" s="185">
        <f t="shared" si="14"/>
        <v>0</v>
      </c>
      <c r="T58" s="199">
        <f t="shared" si="15"/>
        <v>0</v>
      </c>
    </row>
    <row r="59" spans="1:21" s="165" customFormat="1" ht="15.75" customHeight="1" x14ac:dyDescent="0.2">
      <c r="A59" s="173" t="s">
        <v>1026</v>
      </c>
      <c r="B59" s="187">
        <v>0</v>
      </c>
      <c r="C59" s="188">
        <v>0</v>
      </c>
      <c r="D59" s="188">
        <v>0</v>
      </c>
      <c r="E59" s="189">
        <v>0</v>
      </c>
      <c r="F59" s="188">
        <f t="shared" si="11"/>
        <v>0</v>
      </c>
      <c r="G59" s="187">
        <v>0</v>
      </c>
      <c r="H59" s="190">
        <v>0</v>
      </c>
      <c r="I59" s="187">
        <v>0</v>
      </c>
      <c r="J59" s="191">
        <v>0</v>
      </c>
      <c r="K59" s="187">
        <v>0</v>
      </c>
      <c r="L59" s="187">
        <v>0</v>
      </c>
      <c r="M59" s="187">
        <f t="shared" si="12"/>
        <v>0</v>
      </c>
      <c r="N59" s="187">
        <f t="shared" si="13"/>
        <v>0</v>
      </c>
      <c r="O59" s="184">
        <v>0</v>
      </c>
      <c r="P59" s="185">
        <v>0</v>
      </c>
      <c r="Q59" s="186">
        <v>0</v>
      </c>
      <c r="R59" s="185">
        <v>0</v>
      </c>
      <c r="S59" s="185">
        <f t="shared" si="14"/>
        <v>0</v>
      </c>
      <c r="T59" s="199">
        <f t="shared" si="15"/>
        <v>0</v>
      </c>
    </row>
    <row r="60" spans="1:21" s="165" customFormat="1" ht="15" customHeight="1" x14ac:dyDescent="0.2">
      <c r="A60" s="173" t="s">
        <v>1027</v>
      </c>
      <c r="B60" s="187">
        <v>0</v>
      </c>
      <c r="C60" s="188">
        <v>0</v>
      </c>
      <c r="D60" s="188">
        <v>0</v>
      </c>
      <c r="E60" s="189">
        <v>0</v>
      </c>
      <c r="F60" s="188">
        <f t="shared" si="11"/>
        <v>0</v>
      </c>
      <c r="G60" s="187">
        <v>0</v>
      </c>
      <c r="H60" s="190">
        <v>0</v>
      </c>
      <c r="I60" s="187">
        <v>0</v>
      </c>
      <c r="J60" s="191">
        <v>0</v>
      </c>
      <c r="K60" s="187">
        <v>0</v>
      </c>
      <c r="L60" s="187">
        <v>0</v>
      </c>
      <c r="M60" s="187">
        <f t="shared" si="12"/>
        <v>0</v>
      </c>
      <c r="N60" s="187">
        <f t="shared" si="13"/>
        <v>0</v>
      </c>
      <c r="O60" s="184">
        <v>0</v>
      </c>
      <c r="P60" s="185">
        <v>0</v>
      </c>
      <c r="Q60" s="186">
        <v>0</v>
      </c>
      <c r="R60" s="185">
        <v>0</v>
      </c>
      <c r="S60" s="185">
        <f t="shared" si="14"/>
        <v>0</v>
      </c>
      <c r="T60" s="199">
        <f t="shared" si="15"/>
        <v>0</v>
      </c>
    </row>
    <row r="61" spans="1:21" s="165" customFormat="1" ht="12.75" x14ac:dyDescent="0.2">
      <c r="A61" s="173" t="s">
        <v>1028</v>
      </c>
      <c r="B61" s="187">
        <v>0</v>
      </c>
      <c r="C61" s="188">
        <v>0</v>
      </c>
      <c r="D61" s="188">
        <v>0</v>
      </c>
      <c r="E61" s="189">
        <v>0</v>
      </c>
      <c r="F61" s="188">
        <f t="shared" si="11"/>
        <v>0</v>
      </c>
      <c r="G61" s="187">
        <v>0</v>
      </c>
      <c r="H61" s="190">
        <v>0</v>
      </c>
      <c r="I61" s="187">
        <v>0</v>
      </c>
      <c r="J61" s="191">
        <v>0</v>
      </c>
      <c r="K61" s="187">
        <v>0</v>
      </c>
      <c r="L61" s="187">
        <v>0</v>
      </c>
      <c r="M61" s="187">
        <f t="shared" si="12"/>
        <v>0</v>
      </c>
      <c r="N61" s="187">
        <f t="shared" si="13"/>
        <v>0</v>
      </c>
      <c r="O61" s="184">
        <v>0</v>
      </c>
      <c r="P61" s="185">
        <v>0</v>
      </c>
      <c r="Q61" s="186">
        <v>0</v>
      </c>
      <c r="R61" s="185">
        <v>0</v>
      </c>
      <c r="S61" s="185">
        <f t="shared" si="14"/>
        <v>0</v>
      </c>
      <c r="T61" s="199">
        <f t="shared" si="15"/>
        <v>0</v>
      </c>
    </row>
    <row r="62" spans="1:21" s="165" customFormat="1" ht="12.75" x14ac:dyDescent="0.2">
      <c r="A62" s="173" t="s">
        <v>1029</v>
      </c>
      <c r="B62" s="187">
        <v>0</v>
      </c>
      <c r="C62" s="188">
        <v>0</v>
      </c>
      <c r="D62" s="188">
        <v>0</v>
      </c>
      <c r="E62" s="189">
        <v>0</v>
      </c>
      <c r="F62" s="188">
        <f t="shared" si="11"/>
        <v>0</v>
      </c>
      <c r="G62" s="187">
        <v>0</v>
      </c>
      <c r="H62" s="190">
        <v>0</v>
      </c>
      <c r="I62" s="187">
        <v>0</v>
      </c>
      <c r="J62" s="191">
        <v>0</v>
      </c>
      <c r="K62" s="187">
        <v>0</v>
      </c>
      <c r="L62" s="187">
        <v>0</v>
      </c>
      <c r="M62" s="187">
        <f t="shared" si="12"/>
        <v>0</v>
      </c>
      <c r="N62" s="187">
        <f t="shared" si="13"/>
        <v>0</v>
      </c>
      <c r="O62" s="184">
        <v>0</v>
      </c>
      <c r="P62" s="185">
        <v>0</v>
      </c>
      <c r="Q62" s="186">
        <v>0</v>
      </c>
      <c r="R62" s="185">
        <v>0</v>
      </c>
      <c r="S62" s="185">
        <f t="shared" si="14"/>
        <v>0</v>
      </c>
      <c r="T62" s="199">
        <f t="shared" si="15"/>
        <v>0</v>
      </c>
    </row>
    <row r="63" spans="1:21" s="165" customFormat="1" ht="12.75" x14ac:dyDescent="0.2">
      <c r="A63" s="173" t="s">
        <v>1030</v>
      </c>
      <c r="B63" s="187">
        <v>0</v>
      </c>
      <c r="C63" s="188">
        <v>0</v>
      </c>
      <c r="D63" s="188">
        <v>0</v>
      </c>
      <c r="E63" s="189">
        <v>0</v>
      </c>
      <c r="F63" s="188">
        <f t="shared" si="11"/>
        <v>0</v>
      </c>
      <c r="G63" s="187">
        <v>0</v>
      </c>
      <c r="H63" s="190">
        <v>0</v>
      </c>
      <c r="I63" s="187">
        <v>0</v>
      </c>
      <c r="J63" s="191">
        <v>0</v>
      </c>
      <c r="K63" s="187">
        <v>0</v>
      </c>
      <c r="L63" s="187">
        <v>0</v>
      </c>
      <c r="M63" s="187">
        <f t="shared" si="12"/>
        <v>0</v>
      </c>
      <c r="N63" s="187">
        <f t="shared" si="13"/>
        <v>0</v>
      </c>
      <c r="O63" s="184">
        <v>0</v>
      </c>
      <c r="P63" s="185">
        <v>0</v>
      </c>
      <c r="Q63" s="186">
        <v>0</v>
      </c>
      <c r="R63" s="185">
        <v>0</v>
      </c>
      <c r="S63" s="185">
        <f t="shared" si="14"/>
        <v>0</v>
      </c>
      <c r="T63" s="199">
        <f t="shared" si="15"/>
        <v>0</v>
      </c>
    </row>
    <row r="64" spans="1:21" s="165" customFormat="1" ht="25.5" x14ac:dyDescent="0.2">
      <c r="A64" s="173" t="s">
        <v>1031</v>
      </c>
      <c r="B64" s="187">
        <v>0</v>
      </c>
      <c r="C64" s="188">
        <v>0</v>
      </c>
      <c r="D64" s="188">
        <v>0</v>
      </c>
      <c r="E64" s="189">
        <v>0</v>
      </c>
      <c r="F64" s="188">
        <f t="shared" si="11"/>
        <v>0</v>
      </c>
      <c r="G64" s="187">
        <v>0</v>
      </c>
      <c r="H64" s="190">
        <v>0</v>
      </c>
      <c r="I64" s="187">
        <v>0</v>
      </c>
      <c r="J64" s="191">
        <v>0</v>
      </c>
      <c r="K64" s="187">
        <v>0</v>
      </c>
      <c r="L64" s="187">
        <v>0</v>
      </c>
      <c r="M64" s="187">
        <f t="shared" si="12"/>
        <v>0</v>
      </c>
      <c r="N64" s="187">
        <f t="shared" si="13"/>
        <v>0</v>
      </c>
      <c r="O64" s="184">
        <v>0</v>
      </c>
      <c r="P64" s="185">
        <v>0</v>
      </c>
      <c r="Q64" s="186">
        <v>0</v>
      </c>
      <c r="R64" s="185">
        <v>0</v>
      </c>
      <c r="S64" s="185">
        <f t="shared" si="14"/>
        <v>0</v>
      </c>
      <c r="T64" s="199">
        <f t="shared" si="15"/>
        <v>0</v>
      </c>
    </row>
    <row r="65" spans="1:20" s="165" customFormat="1" ht="25.5" x14ac:dyDescent="0.2">
      <c r="A65" s="173" t="s">
        <v>1032</v>
      </c>
      <c r="B65" s="187">
        <v>0</v>
      </c>
      <c r="C65" s="188">
        <v>0</v>
      </c>
      <c r="D65" s="188">
        <v>0</v>
      </c>
      <c r="E65" s="189">
        <v>0</v>
      </c>
      <c r="F65" s="188">
        <f t="shared" si="11"/>
        <v>0</v>
      </c>
      <c r="G65" s="187">
        <v>0</v>
      </c>
      <c r="H65" s="190">
        <v>0</v>
      </c>
      <c r="I65" s="187">
        <v>0</v>
      </c>
      <c r="J65" s="191">
        <v>0</v>
      </c>
      <c r="K65" s="187">
        <v>0</v>
      </c>
      <c r="L65" s="187">
        <v>0</v>
      </c>
      <c r="M65" s="187">
        <f t="shared" si="12"/>
        <v>0</v>
      </c>
      <c r="N65" s="187">
        <f t="shared" si="13"/>
        <v>0</v>
      </c>
      <c r="O65" s="184">
        <v>0</v>
      </c>
      <c r="P65" s="185">
        <v>0</v>
      </c>
      <c r="Q65" s="186">
        <v>0</v>
      </c>
      <c r="R65" s="185">
        <v>0</v>
      </c>
      <c r="S65" s="185">
        <f t="shared" si="14"/>
        <v>0</v>
      </c>
      <c r="T65" s="199">
        <f t="shared" si="15"/>
        <v>0</v>
      </c>
    </row>
    <row r="66" spans="1:20" s="165" customFormat="1" ht="25.5" x14ac:dyDescent="0.2">
      <c r="A66" s="173" t="s">
        <v>1033</v>
      </c>
      <c r="B66" s="187">
        <v>0</v>
      </c>
      <c r="C66" s="188">
        <v>0</v>
      </c>
      <c r="D66" s="188">
        <v>0</v>
      </c>
      <c r="E66" s="189">
        <v>0</v>
      </c>
      <c r="F66" s="188">
        <f t="shared" si="11"/>
        <v>0</v>
      </c>
      <c r="G66" s="187">
        <v>0</v>
      </c>
      <c r="H66" s="190">
        <v>0</v>
      </c>
      <c r="I66" s="187">
        <v>0</v>
      </c>
      <c r="J66" s="191">
        <v>0</v>
      </c>
      <c r="K66" s="187">
        <v>0</v>
      </c>
      <c r="L66" s="187">
        <v>0</v>
      </c>
      <c r="M66" s="187">
        <f t="shared" si="12"/>
        <v>0</v>
      </c>
      <c r="N66" s="187">
        <f t="shared" si="13"/>
        <v>0</v>
      </c>
      <c r="O66" s="184">
        <v>0</v>
      </c>
      <c r="P66" s="185">
        <v>0</v>
      </c>
      <c r="Q66" s="186">
        <v>0</v>
      </c>
      <c r="R66" s="185">
        <v>0</v>
      </c>
      <c r="S66" s="185">
        <f t="shared" si="14"/>
        <v>0</v>
      </c>
      <c r="T66" s="199">
        <f t="shared" si="15"/>
        <v>0</v>
      </c>
    </row>
    <row r="67" spans="1:20" s="165" customFormat="1" ht="14.25" customHeight="1" x14ac:dyDescent="0.2">
      <c r="A67" s="173" t="s">
        <v>1034</v>
      </c>
      <c r="B67" s="187">
        <v>0</v>
      </c>
      <c r="C67" s="188">
        <v>0</v>
      </c>
      <c r="D67" s="188">
        <v>0</v>
      </c>
      <c r="E67" s="189">
        <v>0</v>
      </c>
      <c r="F67" s="188">
        <f t="shared" si="11"/>
        <v>0</v>
      </c>
      <c r="G67" s="187">
        <v>0</v>
      </c>
      <c r="H67" s="190">
        <v>0</v>
      </c>
      <c r="I67" s="187">
        <v>0</v>
      </c>
      <c r="J67" s="191">
        <v>0</v>
      </c>
      <c r="K67" s="187">
        <v>0</v>
      </c>
      <c r="L67" s="187">
        <v>0</v>
      </c>
      <c r="M67" s="187">
        <f t="shared" si="12"/>
        <v>0</v>
      </c>
      <c r="N67" s="187">
        <f t="shared" si="13"/>
        <v>0</v>
      </c>
      <c r="O67" s="184">
        <v>0</v>
      </c>
      <c r="P67" s="185">
        <v>0</v>
      </c>
      <c r="Q67" s="186">
        <v>0</v>
      </c>
      <c r="R67" s="185">
        <v>0</v>
      </c>
      <c r="S67" s="185">
        <f t="shared" si="14"/>
        <v>0</v>
      </c>
      <c r="T67" s="199">
        <f t="shared" si="15"/>
        <v>0</v>
      </c>
    </row>
    <row r="68" spans="1:20" s="165" customFormat="1" ht="14.25" customHeight="1" x14ac:dyDescent="0.2">
      <c r="A68" s="173" t="s">
        <v>1035</v>
      </c>
      <c r="B68" s="187">
        <v>0</v>
      </c>
      <c r="C68" s="188">
        <v>0</v>
      </c>
      <c r="D68" s="188">
        <v>0</v>
      </c>
      <c r="E68" s="189">
        <v>0</v>
      </c>
      <c r="F68" s="188">
        <f t="shared" si="11"/>
        <v>0</v>
      </c>
      <c r="G68" s="187">
        <v>0</v>
      </c>
      <c r="H68" s="190">
        <v>0</v>
      </c>
      <c r="I68" s="187">
        <v>0</v>
      </c>
      <c r="J68" s="191">
        <v>0</v>
      </c>
      <c r="K68" s="187">
        <v>0</v>
      </c>
      <c r="L68" s="187">
        <v>0</v>
      </c>
      <c r="M68" s="187">
        <f t="shared" si="12"/>
        <v>0</v>
      </c>
      <c r="N68" s="187">
        <f t="shared" si="13"/>
        <v>0</v>
      </c>
      <c r="O68" s="184">
        <v>0</v>
      </c>
      <c r="P68" s="185">
        <v>0</v>
      </c>
      <c r="Q68" s="186">
        <v>0</v>
      </c>
      <c r="R68" s="185">
        <v>0</v>
      </c>
      <c r="S68" s="185">
        <f t="shared" si="14"/>
        <v>0</v>
      </c>
      <c r="T68" s="199">
        <f t="shared" si="15"/>
        <v>0</v>
      </c>
    </row>
    <row r="69" spans="1:20" s="165" customFormat="1" ht="12.75" x14ac:dyDescent="0.2">
      <c r="A69" s="167" t="s">
        <v>1036</v>
      </c>
      <c r="B69" s="187">
        <v>0</v>
      </c>
      <c r="C69" s="188">
        <v>0</v>
      </c>
      <c r="D69" s="188">
        <v>0</v>
      </c>
      <c r="E69" s="189">
        <v>0</v>
      </c>
      <c r="F69" s="188">
        <f t="shared" si="11"/>
        <v>0</v>
      </c>
      <c r="G69" s="187">
        <v>0</v>
      </c>
      <c r="H69" s="190">
        <v>0</v>
      </c>
      <c r="I69" s="187">
        <v>0</v>
      </c>
      <c r="J69" s="191">
        <v>0</v>
      </c>
      <c r="K69" s="187">
        <v>0</v>
      </c>
      <c r="L69" s="187">
        <v>0</v>
      </c>
      <c r="M69" s="187">
        <f t="shared" si="12"/>
        <v>0</v>
      </c>
      <c r="N69" s="187">
        <f t="shared" si="13"/>
        <v>0</v>
      </c>
      <c r="O69" s="184">
        <v>0</v>
      </c>
      <c r="P69" s="185">
        <v>0</v>
      </c>
      <c r="Q69" s="186">
        <v>0</v>
      </c>
      <c r="R69" s="185">
        <v>0</v>
      </c>
      <c r="S69" s="185">
        <f t="shared" si="14"/>
        <v>0</v>
      </c>
      <c r="T69" s="199">
        <f t="shared" si="15"/>
        <v>0</v>
      </c>
    </row>
    <row r="70" spans="1:20" s="165" customFormat="1" ht="12.75" x14ac:dyDescent="0.2">
      <c r="A70" s="173" t="s">
        <v>1037</v>
      </c>
      <c r="B70" s="187">
        <v>0</v>
      </c>
      <c r="C70" s="188">
        <v>0</v>
      </c>
      <c r="D70" s="188">
        <v>0</v>
      </c>
      <c r="E70" s="189">
        <v>0</v>
      </c>
      <c r="F70" s="188">
        <f t="shared" si="11"/>
        <v>0</v>
      </c>
      <c r="G70" s="187">
        <v>0</v>
      </c>
      <c r="H70" s="190">
        <v>0</v>
      </c>
      <c r="I70" s="187">
        <v>0</v>
      </c>
      <c r="J70" s="191">
        <v>0</v>
      </c>
      <c r="K70" s="187">
        <v>0</v>
      </c>
      <c r="L70" s="187">
        <v>0</v>
      </c>
      <c r="M70" s="187">
        <f t="shared" si="12"/>
        <v>0</v>
      </c>
      <c r="N70" s="187">
        <f t="shared" si="13"/>
        <v>0</v>
      </c>
      <c r="O70" s="184">
        <v>0</v>
      </c>
      <c r="P70" s="185">
        <v>0</v>
      </c>
      <c r="Q70" s="186">
        <v>0</v>
      </c>
      <c r="R70" s="185">
        <v>0</v>
      </c>
      <c r="S70" s="185">
        <f t="shared" si="14"/>
        <v>0</v>
      </c>
      <c r="T70" s="199">
        <f t="shared" si="15"/>
        <v>0</v>
      </c>
    </row>
    <row r="71" spans="1:20" s="165" customFormat="1" ht="12.75" x14ac:dyDescent="0.2">
      <c r="A71" s="173" t="s">
        <v>1038</v>
      </c>
      <c r="B71" s="187">
        <v>0</v>
      </c>
      <c r="C71" s="188">
        <v>0</v>
      </c>
      <c r="D71" s="188">
        <v>0</v>
      </c>
      <c r="E71" s="189">
        <v>0</v>
      </c>
      <c r="F71" s="188">
        <f t="shared" si="11"/>
        <v>0</v>
      </c>
      <c r="G71" s="187">
        <v>0</v>
      </c>
      <c r="H71" s="190">
        <v>0</v>
      </c>
      <c r="I71" s="187">
        <v>0</v>
      </c>
      <c r="J71" s="191">
        <v>0</v>
      </c>
      <c r="K71" s="187">
        <v>0</v>
      </c>
      <c r="L71" s="187">
        <v>0</v>
      </c>
      <c r="M71" s="187">
        <f t="shared" si="12"/>
        <v>0</v>
      </c>
      <c r="N71" s="187">
        <f t="shared" si="13"/>
        <v>0</v>
      </c>
      <c r="O71" s="184">
        <v>0</v>
      </c>
      <c r="P71" s="185">
        <v>0</v>
      </c>
      <c r="Q71" s="186">
        <v>0</v>
      </c>
      <c r="R71" s="185">
        <v>0</v>
      </c>
      <c r="S71" s="185">
        <f t="shared" si="14"/>
        <v>0</v>
      </c>
      <c r="T71" s="199">
        <f t="shared" si="15"/>
        <v>0</v>
      </c>
    </row>
    <row r="72" spans="1:20" s="165" customFormat="1" ht="25.5" x14ac:dyDescent="0.2">
      <c r="A72" s="167" t="s">
        <v>1054</v>
      </c>
      <c r="B72" s="187">
        <v>0</v>
      </c>
      <c r="C72" s="188">
        <v>0</v>
      </c>
      <c r="D72" s="188">
        <v>0</v>
      </c>
      <c r="E72" s="189">
        <v>0</v>
      </c>
      <c r="F72" s="188">
        <f t="shared" si="11"/>
        <v>0</v>
      </c>
      <c r="G72" s="187">
        <v>0</v>
      </c>
      <c r="H72" s="190">
        <v>0</v>
      </c>
      <c r="I72" s="187">
        <v>0</v>
      </c>
      <c r="J72" s="191">
        <v>0</v>
      </c>
      <c r="K72" s="187">
        <v>0</v>
      </c>
      <c r="L72" s="187">
        <v>0</v>
      </c>
      <c r="M72" s="187">
        <f t="shared" si="12"/>
        <v>0</v>
      </c>
      <c r="N72" s="187">
        <f t="shared" si="13"/>
        <v>0</v>
      </c>
      <c r="O72" s="184">
        <v>0</v>
      </c>
      <c r="P72" s="185">
        <v>0</v>
      </c>
      <c r="Q72" s="186">
        <v>0</v>
      </c>
      <c r="R72" s="185">
        <v>0</v>
      </c>
      <c r="S72" s="185">
        <f t="shared" si="14"/>
        <v>0</v>
      </c>
      <c r="T72" s="199">
        <f t="shared" si="15"/>
        <v>0</v>
      </c>
    </row>
    <row r="73" spans="1:20" s="165" customFormat="1" ht="12.75" x14ac:dyDescent="0.2">
      <c r="A73" s="174" t="s">
        <v>1039</v>
      </c>
      <c r="B73" s="187">
        <v>0</v>
      </c>
      <c r="C73" s="188">
        <v>0</v>
      </c>
      <c r="D73" s="188">
        <v>0</v>
      </c>
      <c r="E73" s="189">
        <v>0</v>
      </c>
      <c r="F73" s="188">
        <f t="shared" si="11"/>
        <v>0</v>
      </c>
      <c r="G73" s="187">
        <v>0</v>
      </c>
      <c r="H73" s="190">
        <v>0</v>
      </c>
      <c r="I73" s="187">
        <v>0</v>
      </c>
      <c r="J73" s="191">
        <v>0</v>
      </c>
      <c r="K73" s="187">
        <v>0</v>
      </c>
      <c r="L73" s="187">
        <v>0</v>
      </c>
      <c r="M73" s="187">
        <f t="shared" si="12"/>
        <v>0</v>
      </c>
      <c r="N73" s="187">
        <f t="shared" si="13"/>
        <v>0</v>
      </c>
      <c r="O73" s="184">
        <v>0</v>
      </c>
      <c r="P73" s="185">
        <v>0</v>
      </c>
      <c r="Q73" s="186">
        <v>0</v>
      </c>
      <c r="R73" s="185">
        <v>0</v>
      </c>
      <c r="S73" s="185">
        <f t="shared" si="14"/>
        <v>0</v>
      </c>
      <c r="T73" s="199">
        <f t="shared" si="15"/>
        <v>0</v>
      </c>
    </row>
    <row r="74" spans="1:20" s="165" customFormat="1" ht="12.75" x14ac:dyDescent="0.2">
      <c r="A74" s="173" t="s">
        <v>1040</v>
      </c>
      <c r="B74" s="187">
        <v>0</v>
      </c>
      <c r="C74" s="188">
        <v>0</v>
      </c>
      <c r="D74" s="188">
        <v>0</v>
      </c>
      <c r="E74" s="189">
        <v>0</v>
      </c>
      <c r="F74" s="188">
        <f t="shared" si="11"/>
        <v>0</v>
      </c>
      <c r="G74" s="187">
        <v>0</v>
      </c>
      <c r="H74" s="190">
        <v>0</v>
      </c>
      <c r="I74" s="187">
        <v>0</v>
      </c>
      <c r="J74" s="191">
        <v>0</v>
      </c>
      <c r="K74" s="187">
        <v>0</v>
      </c>
      <c r="L74" s="187">
        <v>0</v>
      </c>
      <c r="M74" s="187">
        <f t="shared" si="12"/>
        <v>0</v>
      </c>
      <c r="N74" s="187">
        <f t="shared" si="13"/>
        <v>0</v>
      </c>
      <c r="O74" s="184">
        <v>0</v>
      </c>
      <c r="P74" s="185">
        <v>0</v>
      </c>
      <c r="Q74" s="186">
        <v>0</v>
      </c>
      <c r="R74" s="185">
        <v>0</v>
      </c>
      <c r="S74" s="185">
        <f t="shared" si="14"/>
        <v>0</v>
      </c>
      <c r="T74" s="199">
        <f t="shared" si="15"/>
        <v>0</v>
      </c>
    </row>
    <row r="75" spans="1:20" s="165" customFormat="1" ht="13.5" customHeight="1" x14ac:dyDescent="0.2">
      <c r="A75" s="173" t="s">
        <v>1041</v>
      </c>
      <c r="B75" s="187">
        <v>0</v>
      </c>
      <c r="C75" s="188">
        <v>0</v>
      </c>
      <c r="D75" s="188">
        <v>0</v>
      </c>
      <c r="E75" s="189">
        <v>0</v>
      </c>
      <c r="F75" s="188">
        <f t="shared" si="11"/>
        <v>0</v>
      </c>
      <c r="G75" s="187">
        <v>0</v>
      </c>
      <c r="H75" s="190">
        <v>0</v>
      </c>
      <c r="I75" s="187">
        <v>0</v>
      </c>
      <c r="J75" s="191">
        <v>0</v>
      </c>
      <c r="K75" s="187">
        <v>0</v>
      </c>
      <c r="L75" s="187">
        <v>0</v>
      </c>
      <c r="M75" s="187">
        <f t="shared" si="12"/>
        <v>0</v>
      </c>
      <c r="N75" s="187">
        <f t="shared" si="13"/>
        <v>0</v>
      </c>
      <c r="O75" s="184">
        <v>0</v>
      </c>
      <c r="P75" s="185">
        <v>0</v>
      </c>
      <c r="Q75" s="186">
        <v>0</v>
      </c>
      <c r="R75" s="185">
        <v>0</v>
      </c>
      <c r="S75" s="185">
        <f t="shared" si="14"/>
        <v>0</v>
      </c>
      <c r="T75" s="199">
        <f t="shared" si="15"/>
        <v>0</v>
      </c>
    </row>
    <row r="76" spans="1:20" s="165" customFormat="1" ht="25.5" x14ac:dyDescent="0.2">
      <c r="A76" s="173" t="s">
        <v>1042</v>
      </c>
      <c r="B76" s="187">
        <v>0</v>
      </c>
      <c r="C76" s="188">
        <v>0</v>
      </c>
      <c r="D76" s="188">
        <v>0</v>
      </c>
      <c r="E76" s="189">
        <v>0</v>
      </c>
      <c r="F76" s="188">
        <f t="shared" si="11"/>
        <v>0</v>
      </c>
      <c r="G76" s="187">
        <v>0</v>
      </c>
      <c r="H76" s="190">
        <v>0</v>
      </c>
      <c r="I76" s="187">
        <v>0</v>
      </c>
      <c r="J76" s="191">
        <v>0</v>
      </c>
      <c r="K76" s="187">
        <v>0</v>
      </c>
      <c r="L76" s="187">
        <v>0</v>
      </c>
      <c r="M76" s="187">
        <f t="shared" si="12"/>
        <v>0</v>
      </c>
      <c r="N76" s="187">
        <f t="shared" si="13"/>
        <v>0</v>
      </c>
      <c r="O76" s="184">
        <v>0</v>
      </c>
      <c r="P76" s="185">
        <v>0</v>
      </c>
      <c r="Q76" s="186">
        <v>0</v>
      </c>
      <c r="R76" s="185">
        <v>0</v>
      </c>
      <c r="S76" s="185">
        <f t="shared" si="14"/>
        <v>0</v>
      </c>
      <c r="T76" s="199">
        <f t="shared" si="15"/>
        <v>0</v>
      </c>
    </row>
    <row r="77" spans="1:20" s="165" customFormat="1" ht="14.25" customHeight="1" x14ac:dyDescent="0.2">
      <c r="A77" s="167" t="s">
        <v>1059</v>
      </c>
      <c r="B77" s="187">
        <v>0</v>
      </c>
      <c r="C77" s="188">
        <v>0</v>
      </c>
      <c r="D77" s="188">
        <v>0</v>
      </c>
      <c r="E77" s="189">
        <v>0</v>
      </c>
      <c r="F77" s="188">
        <f t="shared" si="11"/>
        <v>0</v>
      </c>
      <c r="G77" s="187">
        <v>0</v>
      </c>
      <c r="H77" s="190">
        <v>0</v>
      </c>
      <c r="I77" s="187">
        <v>0</v>
      </c>
      <c r="J77" s="191">
        <v>0</v>
      </c>
      <c r="K77" s="187">
        <v>0</v>
      </c>
      <c r="L77" s="187">
        <v>0</v>
      </c>
      <c r="M77" s="187">
        <f t="shared" si="12"/>
        <v>0</v>
      </c>
      <c r="N77" s="187">
        <f t="shared" si="13"/>
        <v>0</v>
      </c>
      <c r="O77" s="184">
        <v>0</v>
      </c>
      <c r="P77" s="185">
        <v>0</v>
      </c>
      <c r="Q77" s="186">
        <v>0</v>
      </c>
      <c r="R77" s="185">
        <v>0</v>
      </c>
      <c r="S77" s="185">
        <f t="shared" si="14"/>
        <v>0</v>
      </c>
      <c r="T77" s="199">
        <f t="shared" si="15"/>
        <v>0</v>
      </c>
    </row>
    <row r="78" spans="1:20" s="165" customFormat="1" ht="12.75" x14ac:dyDescent="0.2">
      <c r="A78" s="173" t="s">
        <v>1046</v>
      </c>
      <c r="B78" s="187">
        <v>0</v>
      </c>
      <c r="C78" s="188">
        <v>0</v>
      </c>
      <c r="D78" s="188">
        <v>0</v>
      </c>
      <c r="E78" s="189">
        <v>0</v>
      </c>
      <c r="F78" s="188">
        <f t="shared" si="11"/>
        <v>0</v>
      </c>
      <c r="G78" s="187">
        <v>0</v>
      </c>
      <c r="H78" s="190">
        <v>0</v>
      </c>
      <c r="I78" s="187">
        <v>0</v>
      </c>
      <c r="J78" s="191">
        <v>0</v>
      </c>
      <c r="K78" s="187">
        <v>0</v>
      </c>
      <c r="L78" s="187">
        <v>0</v>
      </c>
      <c r="M78" s="187">
        <f t="shared" si="12"/>
        <v>0</v>
      </c>
      <c r="N78" s="187">
        <f t="shared" si="13"/>
        <v>0</v>
      </c>
      <c r="O78" s="184">
        <v>0</v>
      </c>
      <c r="P78" s="185">
        <v>0</v>
      </c>
      <c r="Q78" s="186">
        <v>0</v>
      </c>
      <c r="R78" s="185">
        <v>0</v>
      </c>
      <c r="S78" s="185">
        <f t="shared" si="14"/>
        <v>0</v>
      </c>
      <c r="T78" s="199">
        <f t="shared" si="15"/>
        <v>0</v>
      </c>
    </row>
    <row r="79" spans="1:20" s="165" customFormat="1" ht="12.75" x14ac:dyDescent="0.2">
      <c r="A79" s="173" t="s">
        <v>1047</v>
      </c>
      <c r="B79" s="187">
        <v>0</v>
      </c>
      <c r="C79" s="188">
        <v>0</v>
      </c>
      <c r="D79" s="188">
        <v>0</v>
      </c>
      <c r="E79" s="189">
        <v>0</v>
      </c>
      <c r="F79" s="188">
        <f t="shared" si="11"/>
        <v>0</v>
      </c>
      <c r="G79" s="187">
        <v>0</v>
      </c>
      <c r="H79" s="190">
        <v>0</v>
      </c>
      <c r="I79" s="187">
        <v>0</v>
      </c>
      <c r="J79" s="191">
        <v>0</v>
      </c>
      <c r="K79" s="187">
        <v>0</v>
      </c>
      <c r="L79" s="187">
        <v>0</v>
      </c>
      <c r="M79" s="187">
        <f t="shared" si="12"/>
        <v>0</v>
      </c>
      <c r="N79" s="187">
        <f t="shared" si="13"/>
        <v>0</v>
      </c>
      <c r="O79" s="184">
        <v>0</v>
      </c>
      <c r="P79" s="185">
        <v>0</v>
      </c>
      <c r="Q79" s="186">
        <v>0</v>
      </c>
      <c r="R79" s="185">
        <v>0</v>
      </c>
      <c r="S79" s="185">
        <f t="shared" si="14"/>
        <v>0</v>
      </c>
      <c r="T79" s="199">
        <f t="shared" si="15"/>
        <v>0</v>
      </c>
    </row>
    <row r="80" spans="1:20" s="165" customFormat="1" ht="13.5" customHeight="1" x14ac:dyDescent="0.2">
      <c r="A80" s="167" t="s">
        <v>1048</v>
      </c>
      <c r="B80" s="187">
        <v>0</v>
      </c>
      <c r="C80" s="188">
        <v>0</v>
      </c>
      <c r="D80" s="188">
        <v>0</v>
      </c>
      <c r="E80" s="189">
        <v>0</v>
      </c>
      <c r="F80" s="188">
        <f t="shared" si="11"/>
        <v>0</v>
      </c>
      <c r="G80" s="187">
        <v>0</v>
      </c>
      <c r="H80" s="190">
        <v>0</v>
      </c>
      <c r="I80" s="187">
        <v>0</v>
      </c>
      <c r="J80" s="191">
        <v>0</v>
      </c>
      <c r="K80" s="187">
        <v>0</v>
      </c>
      <c r="L80" s="187">
        <v>0</v>
      </c>
      <c r="M80" s="187">
        <f t="shared" si="12"/>
        <v>0</v>
      </c>
      <c r="N80" s="187">
        <f t="shared" si="13"/>
        <v>0</v>
      </c>
      <c r="O80" s="184">
        <v>0</v>
      </c>
      <c r="P80" s="185">
        <v>0</v>
      </c>
      <c r="Q80" s="186">
        <v>0</v>
      </c>
      <c r="R80" s="185">
        <v>0</v>
      </c>
      <c r="S80" s="185">
        <f t="shared" si="14"/>
        <v>0</v>
      </c>
      <c r="T80" s="199">
        <f t="shared" si="15"/>
        <v>0</v>
      </c>
    </row>
    <row r="81" spans="1:20" s="165" customFormat="1" ht="12.75" x14ac:dyDescent="0.2">
      <c r="A81" s="173" t="s">
        <v>1049</v>
      </c>
      <c r="B81" s="187">
        <v>0</v>
      </c>
      <c r="C81" s="188">
        <v>0</v>
      </c>
      <c r="D81" s="188">
        <v>0</v>
      </c>
      <c r="E81" s="189">
        <v>0</v>
      </c>
      <c r="F81" s="188">
        <f t="shared" si="11"/>
        <v>0</v>
      </c>
      <c r="G81" s="187">
        <v>0</v>
      </c>
      <c r="H81" s="190">
        <v>0</v>
      </c>
      <c r="I81" s="187">
        <v>0</v>
      </c>
      <c r="J81" s="191">
        <v>0</v>
      </c>
      <c r="K81" s="187">
        <v>0</v>
      </c>
      <c r="L81" s="187">
        <v>0</v>
      </c>
      <c r="M81" s="187">
        <f t="shared" si="12"/>
        <v>0</v>
      </c>
      <c r="N81" s="187">
        <f t="shared" si="13"/>
        <v>0</v>
      </c>
      <c r="O81" s="184">
        <v>0</v>
      </c>
      <c r="P81" s="185">
        <v>0</v>
      </c>
      <c r="Q81" s="186">
        <v>0</v>
      </c>
      <c r="R81" s="185">
        <v>0</v>
      </c>
      <c r="S81" s="185">
        <f t="shared" si="14"/>
        <v>0</v>
      </c>
      <c r="T81" s="199">
        <f t="shared" si="15"/>
        <v>0</v>
      </c>
    </row>
    <row r="82" spans="1:20" s="165" customFormat="1" ht="12.75" x14ac:dyDescent="0.2">
      <c r="A82" s="173" t="s">
        <v>1050</v>
      </c>
      <c r="B82" s="187">
        <v>0</v>
      </c>
      <c r="C82" s="188">
        <v>0</v>
      </c>
      <c r="D82" s="188">
        <v>0</v>
      </c>
      <c r="E82" s="189">
        <v>0</v>
      </c>
      <c r="F82" s="188">
        <f t="shared" si="11"/>
        <v>0</v>
      </c>
      <c r="G82" s="187">
        <v>0</v>
      </c>
      <c r="H82" s="190">
        <v>0</v>
      </c>
      <c r="I82" s="187">
        <v>0</v>
      </c>
      <c r="J82" s="191">
        <v>0</v>
      </c>
      <c r="K82" s="187">
        <v>0</v>
      </c>
      <c r="L82" s="187">
        <v>0</v>
      </c>
      <c r="M82" s="187">
        <f t="shared" si="12"/>
        <v>0</v>
      </c>
      <c r="N82" s="187">
        <f t="shared" si="13"/>
        <v>0</v>
      </c>
      <c r="O82" s="184">
        <v>0</v>
      </c>
      <c r="P82" s="185">
        <v>0</v>
      </c>
      <c r="Q82" s="186">
        <v>0</v>
      </c>
      <c r="R82" s="185">
        <v>0</v>
      </c>
      <c r="S82" s="185">
        <f t="shared" si="14"/>
        <v>0</v>
      </c>
      <c r="T82" s="199">
        <f t="shared" si="15"/>
        <v>0</v>
      </c>
    </row>
    <row r="83" spans="1:20" s="165" customFormat="1" ht="12.75" x14ac:dyDescent="0.2">
      <c r="A83" s="173" t="s">
        <v>1051</v>
      </c>
      <c r="B83" s="187">
        <v>0</v>
      </c>
      <c r="C83" s="188">
        <v>0</v>
      </c>
      <c r="D83" s="188">
        <v>0</v>
      </c>
      <c r="E83" s="189">
        <v>0</v>
      </c>
      <c r="F83" s="188">
        <f t="shared" si="11"/>
        <v>0</v>
      </c>
      <c r="G83" s="187">
        <v>0</v>
      </c>
      <c r="H83" s="190">
        <v>0</v>
      </c>
      <c r="I83" s="187">
        <v>0</v>
      </c>
      <c r="J83" s="191">
        <v>0</v>
      </c>
      <c r="K83" s="187">
        <v>0</v>
      </c>
      <c r="L83" s="187">
        <v>0</v>
      </c>
      <c r="M83" s="187">
        <f t="shared" si="12"/>
        <v>0</v>
      </c>
      <c r="N83" s="187">
        <f t="shared" si="13"/>
        <v>0</v>
      </c>
      <c r="O83" s="184">
        <v>0</v>
      </c>
      <c r="P83" s="185">
        <v>0</v>
      </c>
      <c r="Q83" s="186">
        <v>0</v>
      </c>
      <c r="R83" s="185">
        <v>0</v>
      </c>
      <c r="S83" s="185">
        <f t="shared" si="14"/>
        <v>0</v>
      </c>
      <c r="T83" s="199">
        <f t="shared" si="15"/>
        <v>0</v>
      </c>
    </row>
    <row r="84" spans="1:20" s="165" customFormat="1" ht="12.75" x14ac:dyDescent="0.2">
      <c r="A84" s="173" t="s">
        <v>1052</v>
      </c>
      <c r="B84" s="187">
        <v>0</v>
      </c>
      <c r="C84" s="188">
        <v>0</v>
      </c>
      <c r="D84" s="188">
        <v>0</v>
      </c>
      <c r="E84" s="189">
        <v>0</v>
      </c>
      <c r="F84" s="188">
        <f t="shared" si="11"/>
        <v>0</v>
      </c>
      <c r="G84" s="187">
        <v>0</v>
      </c>
      <c r="H84" s="190">
        <v>0</v>
      </c>
      <c r="I84" s="187">
        <v>0</v>
      </c>
      <c r="J84" s="191">
        <v>0</v>
      </c>
      <c r="K84" s="187">
        <v>0</v>
      </c>
      <c r="L84" s="187">
        <v>0</v>
      </c>
      <c r="M84" s="187">
        <f t="shared" si="12"/>
        <v>0</v>
      </c>
      <c r="N84" s="187">
        <f t="shared" si="13"/>
        <v>0</v>
      </c>
      <c r="O84" s="184">
        <v>0</v>
      </c>
      <c r="P84" s="185">
        <v>0</v>
      </c>
      <c r="Q84" s="186">
        <v>0</v>
      </c>
      <c r="R84" s="185">
        <v>0</v>
      </c>
      <c r="S84" s="185">
        <f t="shared" si="14"/>
        <v>0</v>
      </c>
      <c r="T84" s="199">
        <f t="shared" si="15"/>
        <v>0</v>
      </c>
    </row>
    <row r="85" spans="1:20" s="165" customFormat="1" ht="25.5" x14ac:dyDescent="0.2">
      <c r="A85" s="167" t="s">
        <v>269</v>
      </c>
      <c r="B85" s="187">
        <v>0</v>
      </c>
      <c r="C85" s="188">
        <v>0</v>
      </c>
      <c r="D85" s="188">
        <v>0</v>
      </c>
      <c r="E85" s="189">
        <v>0</v>
      </c>
      <c r="F85" s="188">
        <f t="shared" si="11"/>
        <v>0</v>
      </c>
      <c r="G85" s="187">
        <v>0</v>
      </c>
      <c r="H85" s="190">
        <v>0</v>
      </c>
      <c r="I85" s="187">
        <v>0</v>
      </c>
      <c r="J85" s="191">
        <v>0</v>
      </c>
      <c r="K85" s="187">
        <v>0</v>
      </c>
      <c r="L85" s="187">
        <v>0</v>
      </c>
      <c r="M85" s="187">
        <f t="shared" si="12"/>
        <v>0</v>
      </c>
      <c r="N85" s="187">
        <f t="shared" si="13"/>
        <v>0</v>
      </c>
      <c r="O85" s="184">
        <v>0</v>
      </c>
      <c r="P85" s="185">
        <v>0</v>
      </c>
      <c r="Q85" s="186">
        <v>0</v>
      </c>
      <c r="R85" s="185">
        <v>0</v>
      </c>
      <c r="S85" s="185">
        <f t="shared" si="14"/>
        <v>0</v>
      </c>
      <c r="T85" s="199">
        <f t="shared" si="15"/>
        <v>0</v>
      </c>
    </row>
    <row r="86" spans="1:20" s="165" customFormat="1" ht="12.75" x14ac:dyDescent="0.2">
      <c r="A86" s="173" t="s">
        <v>1053</v>
      </c>
      <c r="B86" s="187">
        <v>0</v>
      </c>
      <c r="C86" s="188">
        <v>0</v>
      </c>
      <c r="D86" s="188">
        <v>0</v>
      </c>
      <c r="E86" s="189">
        <v>0</v>
      </c>
      <c r="F86" s="188">
        <f t="shared" si="11"/>
        <v>0</v>
      </c>
      <c r="G86" s="187">
        <v>0</v>
      </c>
      <c r="H86" s="190">
        <v>0</v>
      </c>
      <c r="I86" s="187">
        <v>0</v>
      </c>
      <c r="J86" s="191">
        <v>0</v>
      </c>
      <c r="K86" s="187">
        <v>0</v>
      </c>
      <c r="L86" s="187">
        <v>0</v>
      </c>
      <c r="M86" s="187">
        <f t="shared" si="12"/>
        <v>0</v>
      </c>
      <c r="N86" s="187">
        <f t="shared" si="13"/>
        <v>0</v>
      </c>
      <c r="O86" s="184">
        <v>0</v>
      </c>
      <c r="P86" s="185">
        <v>0</v>
      </c>
      <c r="Q86" s="186">
        <v>0</v>
      </c>
      <c r="R86" s="185">
        <v>0</v>
      </c>
      <c r="S86" s="185">
        <f t="shared" si="14"/>
        <v>0</v>
      </c>
      <c r="T86" s="199">
        <f t="shared" si="15"/>
        <v>0</v>
      </c>
    </row>
    <row r="87" spans="1:20" s="165" customFormat="1" ht="25.5" x14ac:dyDescent="0.2">
      <c r="A87" s="173" t="s">
        <v>1054</v>
      </c>
      <c r="B87" s="187">
        <v>0</v>
      </c>
      <c r="C87" s="188">
        <v>0</v>
      </c>
      <c r="D87" s="188">
        <v>0</v>
      </c>
      <c r="E87" s="189">
        <v>0</v>
      </c>
      <c r="F87" s="188">
        <f t="shared" si="11"/>
        <v>0</v>
      </c>
      <c r="G87" s="187">
        <v>0</v>
      </c>
      <c r="H87" s="190">
        <v>0</v>
      </c>
      <c r="I87" s="187">
        <v>0</v>
      </c>
      <c r="J87" s="191">
        <v>0</v>
      </c>
      <c r="K87" s="187">
        <v>0</v>
      </c>
      <c r="L87" s="187">
        <v>0</v>
      </c>
      <c r="M87" s="187">
        <f t="shared" si="12"/>
        <v>0</v>
      </c>
      <c r="N87" s="187">
        <f t="shared" si="13"/>
        <v>0</v>
      </c>
      <c r="O87" s="184">
        <v>0</v>
      </c>
      <c r="P87" s="185">
        <v>0</v>
      </c>
      <c r="Q87" s="186">
        <v>0</v>
      </c>
      <c r="R87" s="185">
        <v>0</v>
      </c>
      <c r="S87" s="185">
        <f t="shared" si="14"/>
        <v>0</v>
      </c>
      <c r="T87" s="199">
        <f t="shared" si="15"/>
        <v>0</v>
      </c>
    </row>
    <row r="88" spans="1:20" s="165" customFormat="1" ht="12.75" x14ac:dyDescent="0.2">
      <c r="A88" s="173" t="s">
        <v>1055</v>
      </c>
      <c r="B88" s="187">
        <v>0</v>
      </c>
      <c r="C88" s="188">
        <v>0</v>
      </c>
      <c r="D88" s="188">
        <v>0</v>
      </c>
      <c r="E88" s="189">
        <v>0</v>
      </c>
      <c r="F88" s="188">
        <f t="shared" si="11"/>
        <v>0</v>
      </c>
      <c r="G88" s="187">
        <v>0</v>
      </c>
      <c r="H88" s="190">
        <v>0</v>
      </c>
      <c r="I88" s="187">
        <v>0</v>
      </c>
      <c r="J88" s="191">
        <v>0</v>
      </c>
      <c r="K88" s="187">
        <v>0</v>
      </c>
      <c r="L88" s="187">
        <v>0</v>
      </c>
      <c r="M88" s="187">
        <f t="shared" si="12"/>
        <v>0</v>
      </c>
      <c r="N88" s="187">
        <f t="shared" si="13"/>
        <v>0</v>
      </c>
      <c r="O88" s="184">
        <v>0</v>
      </c>
      <c r="P88" s="185">
        <v>0</v>
      </c>
      <c r="Q88" s="186">
        <v>0</v>
      </c>
      <c r="R88" s="185">
        <v>0</v>
      </c>
      <c r="S88" s="185">
        <f t="shared" si="14"/>
        <v>0</v>
      </c>
      <c r="T88" s="199">
        <f t="shared" si="15"/>
        <v>0</v>
      </c>
    </row>
    <row r="89" spans="1:20" s="165" customFormat="1" ht="12.75" x14ac:dyDescent="0.2">
      <c r="A89" s="173" t="s">
        <v>1048</v>
      </c>
      <c r="B89" s="187">
        <v>0</v>
      </c>
      <c r="C89" s="188">
        <v>0</v>
      </c>
      <c r="D89" s="188">
        <v>0</v>
      </c>
      <c r="E89" s="189">
        <v>0</v>
      </c>
      <c r="F89" s="188">
        <f t="shared" si="11"/>
        <v>0</v>
      </c>
      <c r="G89" s="187">
        <v>0</v>
      </c>
      <c r="H89" s="190">
        <v>0</v>
      </c>
      <c r="I89" s="187">
        <v>0</v>
      </c>
      <c r="J89" s="191">
        <v>0</v>
      </c>
      <c r="K89" s="187">
        <v>0</v>
      </c>
      <c r="L89" s="187">
        <v>0</v>
      </c>
      <c r="M89" s="187">
        <f t="shared" si="12"/>
        <v>0</v>
      </c>
      <c r="N89" s="187">
        <f t="shared" si="13"/>
        <v>0</v>
      </c>
      <c r="O89" s="184">
        <v>0</v>
      </c>
      <c r="P89" s="185">
        <v>0</v>
      </c>
      <c r="Q89" s="186">
        <v>0</v>
      </c>
      <c r="R89" s="185">
        <v>0</v>
      </c>
      <c r="S89" s="185">
        <f t="shared" si="14"/>
        <v>0</v>
      </c>
      <c r="T89" s="199">
        <f t="shared" si="15"/>
        <v>0</v>
      </c>
    </row>
    <row r="90" spans="1:20" ht="15.75" thickBot="1" x14ac:dyDescent="0.3">
      <c r="A90" s="31" t="s">
        <v>1060</v>
      </c>
      <c r="B90" s="192">
        <f>SUM(B57:B89)</f>
        <v>0</v>
      </c>
      <c r="C90" s="192">
        <f t="shared" ref="C90:T90" si="16">SUM(C57:C89)</f>
        <v>0</v>
      </c>
      <c r="D90" s="192">
        <f t="shared" si="16"/>
        <v>0</v>
      </c>
      <c r="E90" s="192">
        <f t="shared" si="16"/>
        <v>0</v>
      </c>
      <c r="F90" s="192">
        <f t="shared" si="16"/>
        <v>0</v>
      </c>
      <c r="G90" s="192">
        <f t="shared" si="16"/>
        <v>0</v>
      </c>
      <c r="H90" s="192">
        <f t="shared" si="16"/>
        <v>0</v>
      </c>
      <c r="I90" s="192">
        <f t="shared" si="16"/>
        <v>0</v>
      </c>
      <c r="J90" s="192">
        <f t="shared" si="16"/>
        <v>0</v>
      </c>
      <c r="K90" s="192">
        <f t="shared" si="16"/>
        <v>0</v>
      </c>
      <c r="L90" s="192">
        <f t="shared" si="16"/>
        <v>0</v>
      </c>
      <c r="M90" s="192">
        <f t="shared" si="16"/>
        <v>0</v>
      </c>
      <c r="N90" s="192">
        <f t="shared" si="16"/>
        <v>0</v>
      </c>
      <c r="O90" s="32">
        <f t="shared" si="16"/>
        <v>0</v>
      </c>
      <c r="P90" s="32">
        <f t="shared" si="16"/>
        <v>0</v>
      </c>
      <c r="Q90" s="32">
        <f t="shared" si="16"/>
        <v>0</v>
      </c>
      <c r="R90" s="32">
        <f t="shared" si="16"/>
        <v>0</v>
      </c>
      <c r="S90" s="32">
        <f t="shared" si="16"/>
        <v>0</v>
      </c>
      <c r="T90" s="32">
        <f t="shared" si="16"/>
        <v>0</v>
      </c>
    </row>
    <row r="91" spans="1:20" ht="5.0999999999999996" customHeight="1" thickBot="1" x14ac:dyDescent="0.3">
      <c r="A91" s="33"/>
      <c r="B91" s="34"/>
      <c r="C91" s="35"/>
      <c r="D91" s="35"/>
      <c r="E91" s="35"/>
      <c r="F91" s="35"/>
      <c r="G91" s="34"/>
      <c r="H91" s="34"/>
      <c r="I91" s="34"/>
      <c r="J91" s="34"/>
      <c r="K91" s="34"/>
      <c r="L91" s="34"/>
      <c r="M91" s="34"/>
      <c r="N91" s="34"/>
      <c r="O91" s="34"/>
      <c r="P91" s="35"/>
      <c r="Q91" s="35"/>
      <c r="R91" s="35"/>
      <c r="S91" s="35"/>
      <c r="T91" s="36"/>
    </row>
    <row r="92" spans="1:20" ht="15.75" thickBot="1" x14ac:dyDescent="0.3">
      <c r="A92" s="37" t="s">
        <v>1061</v>
      </c>
      <c r="B92" s="38">
        <f>+B53+B90</f>
        <v>0</v>
      </c>
      <c r="C92" s="38">
        <f t="shared" ref="C92:T92" si="17">+C53+C90</f>
        <v>0</v>
      </c>
      <c r="D92" s="38">
        <f t="shared" si="17"/>
        <v>0</v>
      </c>
      <c r="E92" s="38">
        <f t="shared" si="17"/>
        <v>0</v>
      </c>
      <c r="F92" s="38">
        <f t="shared" si="17"/>
        <v>0</v>
      </c>
      <c r="G92" s="38">
        <f t="shared" si="17"/>
        <v>0</v>
      </c>
      <c r="H92" s="38">
        <f t="shared" si="17"/>
        <v>0</v>
      </c>
      <c r="I92" s="38">
        <f t="shared" si="17"/>
        <v>0</v>
      </c>
      <c r="J92" s="38">
        <f t="shared" si="17"/>
        <v>0</v>
      </c>
      <c r="K92" s="38">
        <f t="shared" si="17"/>
        <v>0</v>
      </c>
      <c r="L92" s="38">
        <f t="shared" si="17"/>
        <v>0</v>
      </c>
      <c r="M92" s="38">
        <f t="shared" si="17"/>
        <v>0</v>
      </c>
      <c r="N92" s="38">
        <f t="shared" si="17"/>
        <v>0</v>
      </c>
      <c r="O92" s="38">
        <f t="shared" si="17"/>
        <v>-273704081.03999996</v>
      </c>
      <c r="P92" s="38">
        <f t="shared" si="17"/>
        <v>0</v>
      </c>
      <c r="Q92" s="38">
        <f t="shared" si="17"/>
        <v>0</v>
      </c>
      <c r="R92" s="38">
        <f t="shared" si="17"/>
        <v>-93917650.420000032</v>
      </c>
      <c r="S92" s="38">
        <f t="shared" si="17"/>
        <v>-367621731.46000004</v>
      </c>
      <c r="T92" s="39">
        <f t="shared" si="17"/>
        <v>-367621731.46000004</v>
      </c>
    </row>
    <row r="93" spans="1:20" s="23" customFormat="1" x14ac:dyDescent="0.25">
      <c r="A93" s="148"/>
      <c r="B93" s="149"/>
      <c r="C93" s="148"/>
      <c r="D93" s="148"/>
      <c r="E93" s="148"/>
      <c r="F93" s="148"/>
      <c r="G93" s="149"/>
      <c r="H93" s="149"/>
      <c r="I93" s="149"/>
      <c r="J93" s="149"/>
      <c r="K93" s="149"/>
      <c r="L93" s="149"/>
      <c r="M93" s="149"/>
      <c r="N93" s="149"/>
      <c r="O93" s="149"/>
      <c r="P93" s="148"/>
      <c r="Q93" s="148"/>
      <c r="R93" s="148"/>
      <c r="S93" s="148"/>
      <c r="T93" s="150">
        <f>+T92-BalanceGeneral_Situacion!D67</f>
        <v>-367621731.46000004</v>
      </c>
    </row>
    <row r="94" spans="1:20" s="23" customFormat="1" x14ac:dyDescent="0.25">
      <c r="A94" s="151" t="s">
        <v>1062</v>
      </c>
      <c r="B94" s="152"/>
      <c r="C94" s="151"/>
      <c r="D94" s="153"/>
      <c r="E94" s="153"/>
      <c r="F94" s="148"/>
      <c r="G94" s="149"/>
      <c r="H94" s="149"/>
      <c r="I94" s="149"/>
      <c r="J94" s="149"/>
      <c r="K94" s="149"/>
      <c r="L94" s="149"/>
      <c r="M94" s="149"/>
      <c r="N94" s="149"/>
      <c r="O94" s="149"/>
      <c r="P94" s="148"/>
      <c r="Q94" s="148"/>
      <c r="R94" s="148"/>
      <c r="S94" s="148"/>
      <c r="T94" s="148"/>
    </row>
    <row r="95" spans="1:20" s="23" customFormat="1" x14ac:dyDescent="0.25">
      <c r="B95" s="239"/>
      <c r="G95" s="239"/>
      <c r="H95" s="239"/>
      <c r="I95" s="239"/>
      <c r="J95" s="239"/>
      <c r="K95" s="239"/>
      <c r="L95" s="239"/>
      <c r="M95" s="239"/>
      <c r="N95" s="239"/>
      <c r="O95" s="239"/>
    </row>
    <row r="96" spans="1:20" s="23" customFormat="1" x14ac:dyDescent="0.25">
      <c r="A96" s="60" t="s">
        <v>1063</v>
      </c>
      <c r="B96" s="239"/>
      <c r="G96" s="239"/>
      <c r="H96" s="239"/>
      <c r="I96" s="239"/>
      <c r="J96" s="239"/>
      <c r="K96" s="239"/>
      <c r="L96" s="239"/>
      <c r="M96" s="239"/>
      <c r="N96" s="239"/>
      <c r="O96" s="239"/>
    </row>
    <row r="97" spans="2:15" s="23" customFormat="1" x14ac:dyDescent="0.25">
      <c r="B97" s="239"/>
      <c r="G97" s="239"/>
      <c r="H97" s="239"/>
      <c r="I97" s="239"/>
      <c r="J97" s="239"/>
      <c r="K97" s="239"/>
      <c r="L97" s="239"/>
      <c r="M97" s="239"/>
      <c r="N97" s="239"/>
      <c r="O97" s="239"/>
    </row>
    <row r="98" spans="2:15" s="23" customFormat="1" x14ac:dyDescent="0.25">
      <c r="B98" s="239"/>
      <c r="G98" s="239"/>
      <c r="H98" s="239"/>
      <c r="I98" s="239"/>
      <c r="J98" s="239"/>
      <c r="K98" s="239"/>
      <c r="L98" s="239"/>
      <c r="M98" s="239"/>
      <c r="N98" s="239"/>
      <c r="O98" s="239"/>
    </row>
    <row r="99" spans="2:15" s="23" customFormat="1" x14ac:dyDescent="0.25">
      <c r="B99" s="239"/>
      <c r="G99" s="239"/>
      <c r="H99" s="239"/>
      <c r="I99" s="239"/>
      <c r="J99" s="239"/>
      <c r="K99" s="239"/>
      <c r="L99" s="239"/>
      <c r="M99" s="239"/>
      <c r="N99" s="239"/>
      <c r="O99" s="239"/>
    </row>
    <row r="100" spans="2:15" s="23" customFormat="1" x14ac:dyDescent="0.25">
      <c r="B100" s="239"/>
      <c r="G100" s="239"/>
      <c r="H100" s="239"/>
      <c r="I100" s="239"/>
      <c r="J100" s="239"/>
      <c r="K100" s="239"/>
      <c r="L100" s="239"/>
      <c r="M100" s="239"/>
      <c r="N100" s="239"/>
      <c r="O100" s="239"/>
    </row>
    <row r="101" spans="2:15" s="23" customFormat="1" x14ac:dyDescent="0.25">
      <c r="B101" s="239"/>
      <c r="G101" s="239"/>
      <c r="H101" s="239"/>
      <c r="I101" s="239"/>
      <c r="J101" s="239"/>
      <c r="K101" s="239"/>
      <c r="L101" s="239"/>
      <c r="M101" s="239"/>
      <c r="N101" s="239"/>
      <c r="O101" s="239"/>
    </row>
    <row r="102" spans="2:15" s="23" customFormat="1" x14ac:dyDescent="0.25">
      <c r="B102" s="239"/>
      <c r="G102" s="239"/>
      <c r="H102" s="239"/>
      <c r="I102" s="239"/>
      <c r="J102" s="239"/>
      <c r="K102" s="239"/>
      <c r="L102" s="239"/>
      <c r="M102" s="239"/>
      <c r="N102" s="239"/>
      <c r="O102" s="239"/>
    </row>
    <row r="103" spans="2:15" s="23" customFormat="1" x14ac:dyDescent="0.25">
      <c r="B103" s="239"/>
      <c r="G103" s="239"/>
      <c r="H103" s="239"/>
      <c r="I103" s="239"/>
      <c r="J103" s="239"/>
      <c r="K103" s="239"/>
      <c r="L103" s="239"/>
      <c r="M103" s="239"/>
      <c r="N103" s="239"/>
      <c r="O103" s="239"/>
    </row>
    <row r="104" spans="2:15" s="23" customFormat="1" x14ac:dyDescent="0.25">
      <c r="B104" s="239"/>
      <c r="G104" s="239"/>
      <c r="H104" s="239"/>
      <c r="I104" s="239"/>
      <c r="J104" s="239"/>
      <c r="K104" s="239"/>
      <c r="L104" s="239"/>
      <c r="M104" s="239"/>
      <c r="N104" s="239"/>
      <c r="O104" s="239"/>
    </row>
    <row r="105" spans="2:15" s="23" customFormat="1" x14ac:dyDescent="0.25">
      <c r="B105" s="239"/>
      <c r="G105" s="239"/>
      <c r="H105" s="239"/>
      <c r="I105" s="239"/>
      <c r="J105" s="239"/>
      <c r="K105" s="239"/>
      <c r="L105" s="239"/>
      <c r="M105" s="239"/>
      <c r="N105" s="239"/>
      <c r="O105" s="239"/>
    </row>
    <row r="106" spans="2:15" s="23" customFormat="1" x14ac:dyDescent="0.25">
      <c r="B106" s="239"/>
      <c r="G106" s="239"/>
      <c r="H106" s="239"/>
      <c r="I106" s="239"/>
      <c r="J106" s="239"/>
      <c r="K106" s="239"/>
      <c r="L106" s="239"/>
      <c r="M106" s="239"/>
      <c r="N106" s="239"/>
      <c r="O106" s="239"/>
    </row>
    <row r="107" spans="2:15" s="23" customFormat="1" x14ac:dyDescent="0.25">
      <c r="B107" s="239"/>
      <c r="G107" s="239"/>
      <c r="H107" s="239"/>
      <c r="I107" s="239"/>
      <c r="J107" s="239"/>
      <c r="K107" s="239"/>
      <c r="L107" s="239"/>
      <c r="M107" s="239"/>
      <c r="N107" s="239"/>
      <c r="O107" s="239"/>
    </row>
    <row r="108" spans="2:15" s="23" customFormat="1" x14ac:dyDescent="0.25">
      <c r="B108" s="239"/>
      <c r="G108" s="239"/>
      <c r="H108" s="239"/>
      <c r="I108" s="239"/>
      <c r="J108" s="239"/>
      <c r="K108" s="239"/>
      <c r="L108" s="239"/>
      <c r="M108" s="239"/>
      <c r="N108" s="239"/>
      <c r="O108" s="239"/>
    </row>
    <row r="109" spans="2:15" s="23" customFormat="1" x14ac:dyDescent="0.25">
      <c r="B109" s="239"/>
      <c r="G109" s="239"/>
      <c r="H109" s="239"/>
      <c r="I109" s="239"/>
      <c r="J109" s="239"/>
      <c r="K109" s="239"/>
      <c r="L109" s="239"/>
      <c r="M109" s="239"/>
      <c r="N109" s="239"/>
      <c r="O109" s="239"/>
    </row>
    <row r="110" spans="2:15" s="23" customFormat="1" x14ac:dyDescent="0.25">
      <c r="B110" s="239"/>
      <c r="G110" s="239"/>
      <c r="H110" s="239"/>
      <c r="I110" s="239"/>
      <c r="J110" s="239"/>
      <c r="K110" s="239"/>
      <c r="L110" s="239"/>
      <c r="M110" s="239"/>
      <c r="N110" s="239"/>
      <c r="O110" s="239"/>
    </row>
    <row r="111" spans="2:15" s="23" customFormat="1" x14ac:dyDescent="0.25">
      <c r="B111" s="239"/>
      <c r="G111" s="239"/>
      <c r="H111" s="239"/>
      <c r="I111" s="239"/>
      <c r="J111" s="239"/>
      <c r="K111" s="239"/>
      <c r="L111" s="239"/>
      <c r="M111" s="239"/>
      <c r="N111" s="239"/>
      <c r="O111" s="239"/>
    </row>
    <row r="112" spans="2:15" s="23" customFormat="1" x14ac:dyDescent="0.25">
      <c r="B112" s="239"/>
      <c r="G112" s="239"/>
      <c r="H112" s="239"/>
      <c r="I112" s="239"/>
      <c r="J112" s="239"/>
      <c r="K112" s="239"/>
      <c r="L112" s="239"/>
      <c r="M112" s="239"/>
      <c r="N112" s="239"/>
      <c r="O112" s="239"/>
    </row>
    <row r="113" spans="2:15" s="23" customFormat="1" x14ac:dyDescent="0.25">
      <c r="B113" s="239"/>
      <c r="G113" s="239"/>
      <c r="H113" s="239"/>
      <c r="I113" s="239"/>
      <c r="J113" s="239"/>
      <c r="K113" s="239"/>
      <c r="L113" s="239"/>
      <c r="M113" s="239"/>
      <c r="N113" s="239"/>
      <c r="O113" s="239"/>
    </row>
    <row r="114" spans="2:15" s="23" customFormat="1" x14ac:dyDescent="0.25">
      <c r="B114" s="239"/>
      <c r="G114" s="239"/>
      <c r="H114" s="239"/>
      <c r="I114" s="239"/>
      <c r="J114" s="239"/>
      <c r="K114" s="239"/>
      <c r="L114" s="239"/>
      <c r="M114" s="239"/>
      <c r="N114" s="239"/>
      <c r="O114" s="239"/>
    </row>
    <row r="115" spans="2:15" s="23" customFormat="1" x14ac:dyDescent="0.25">
      <c r="B115" s="239"/>
      <c r="G115" s="239"/>
      <c r="H115" s="239"/>
      <c r="I115" s="239"/>
      <c r="J115" s="239"/>
      <c r="K115" s="239"/>
      <c r="L115" s="239"/>
      <c r="M115" s="239"/>
      <c r="N115" s="239"/>
      <c r="O115" s="239"/>
    </row>
    <row r="116" spans="2:15" s="23" customFormat="1" x14ac:dyDescent="0.25">
      <c r="B116" s="239"/>
      <c r="G116" s="239"/>
      <c r="H116" s="239"/>
      <c r="I116" s="239"/>
      <c r="J116" s="239"/>
      <c r="K116" s="239"/>
      <c r="L116" s="239"/>
      <c r="M116" s="239"/>
      <c r="N116" s="239"/>
      <c r="O116" s="239"/>
    </row>
    <row r="117" spans="2:15" s="23" customFormat="1" x14ac:dyDescent="0.25">
      <c r="B117" s="239"/>
      <c r="G117" s="239"/>
      <c r="H117" s="239"/>
      <c r="I117" s="239"/>
      <c r="J117" s="239"/>
      <c r="K117" s="239"/>
      <c r="L117" s="239"/>
      <c r="M117" s="239"/>
      <c r="N117" s="239"/>
      <c r="O117" s="239"/>
    </row>
    <row r="118" spans="2:15" s="23" customFormat="1" x14ac:dyDescent="0.25">
      <c r="B118" s="239"/>
      <c r="G118" s="239"/>
      <c r="H118" s="239"/>
      <c r="I118" s="239"/>
      <c r="J118" s="239"/>
      <c r="K118" s="239"/>
      <c r="L118" s="239"/>
      <c r="M118" s="239"/>
      <c r="N118" s="239"/>
      <c r="O118" s="239"/>
    </row>
    <row r="119" spans="2:15" s="23" customFormat="1" x14ac:dyDescent="0.25">
      <c r="B119" s="239"/>
      <c r="G119" s="239"/>
      <c r="H119" s="239"/>
      <c r="I119" s="239"/>
      <c r="J119" s="239"/>
      <c r="K119" s="239"/>
      <c r="L119" s="239"/>
      <c r="M119" s="239"/>
      <c r="N119" s="239"/>
      <c r="O119" s="239"/>
    </row>
    <row r="120" spans="2:15" s="23" customFormat="1" x14ac:dyDescent="0.25">
      <c r="B120" s="239"/>
      <c r="G120" s="239"/>
      <c r="H120" s="239"/>
      <c r="I120" s="239"/>
      <c r="J120" s="239"/>
      <c r="K120" s="239"/>
      <c r="L120" s="239"/>
      <c r="M120" s="239"/>
      <c r="N120" s="239"/>
      <c r="O120" s="239"/>
    </row>
    <row r="121" spans="2:15" s="23" customFormat="1" x14ac:dyDescent="0.25">
      <c r="B121" s="239"/>
      <c r="G121" s="239"/>
      <c r="H121" s="239"/>
      <c r="I121" s="239"/>
      <c r="J121" s="239"/>
      <c r="K121" s="239"/>
      <c r="L121" s="239"/>
      <c r="M121" s="239"/>
      <c r="N121" s="239"/>
      <c r="O121" s="239"/>
    </row>
    <row r="122" spans="2:15" s="23" customFormat="1" x14ac:dyDescent="0.25">
      <c r="B122" s="239"/>
      <c r="G122" s="239"/>
      <c r="H122" s="239"/>
      <c r="I122" s="239"/>
      <c r="J122" s="239"/>
      <c r="K122" s="239"/>
      <c r="L122" s="239"/>
      <c r="M122" s="239"/>
      <c r="N122" s="239"/>
      <c r="O122" s="239"/>
    </row>
    <row r="123" spans="2:15" s="23" customFormat="1" x14ac:dyDescent="0.25">
      <c r="B123" s="239"/>
      <c r="G123" s="239"/>
      <c r="H123" s="239"/>
      <c r="I123" s="239"/>
      <c r="J123" s="239"/>
      <c r="K123" s="239"/>
      <c r="L123" s="239"/>
      <c r="M123" s="239"/>
      <c r="N123" s="239"/>
      <c r="O123" s="239"/>
    </row>
    <row r="124" spans="2:15" s="23" customFormat="1" x14ac:dyDescent="0.25">
      <c r="B124" s="239"/>
      <c r="G124" s="239"/>
      <c r="H124" s="239"/>
      <c r="I124" s="239"/>
      <c r="J124" s="239"/>
      <c r="K124" s="239"/>
      <c r="L124" s="239"/>
      <c r="M124" s="239"/>
      <c r="N124" s="239"/>
      <c r="O124" s="239"/>
    </row>
    <row r="125" spans="2:15" s="23" customFormat="1" x14ac:dyDescent="0.25">
      <c r="B125" s="239"/>
      <c r="G125" s="239"/>
      <c r="H125" s="239"/>
      <c r="I125" s="239"/>
      <c r="J125" s="239"/>
      <c r="K125" s="239"/>
      <c r="L125" s="239"/>
      <c r="M125" s="239"/>
      <c r="N125" s="239"/>
      <c r="O125" s="239"/>
    </row>
    <row r="126" spans="2:15" s="23" customFormat="1" x14ac:dyDescent="0.25">
      <c r="B126" s="239"/>
      <c r="G126" s="239"/>
      <c r="H126" s="239"/>
      <c r="I126" s="239"/>
      <c r="J126" s="239"/>
      <c r="K126" s="239"/>
      <c r="L126" s="239"/>
      <c r="M126" s="239"/>
      <c r="N126" s="239"/>
      <c r="O126" s="239"/>
    </row>
    <row r="127" spans="2:15" s="23" customFormat="1" x14ac:dyDescent="0.25">
      <c r="B127" s="239"/>
      <c r="G127" s="239"/>
      <c r="H127" s="239"/>
      <c r="I127" s="239"/>
      <c r="J127" s="239"/>
      <c r="K127" s="239"/>
      <c r="L127" s="239"/>
      <c r="M127" s="239"/>
      <c r="N127" s="239"/>
      <c r="O127" s="239"/>
    </row>
    <row r="128" spans="2:15" s="23" customFormat="1" x14ac:dyDescent="0.25">
      <c r="B128" s="239"/>
      <c r="G128" s="239"/>
      <c r="H128" s="239"/>
      <c r="I128" s="239"/>
      <c r="J128" s="239"/>
      <c r="K128" s="239"/>
      <c r="L128" s="239"/>
      <c r="M128" s="239"/>
      <c r="N128" s="239"/>
      <c r="O128" s="239"/>
    </row>
    <row r="129" spans="2:15" s="23" customFormat="1" x14ac:dyDescent="0.25">
      <c r="B129" s="239"/>
      <c r="G129" s="239"/>
      <c r="H129" s="239"/>
      <c r="I129" s="239"/>
      <c r="J129" s="239"/>
      <c r="K129" s="239"/>
      <c r="L129" s="239"/>
      <c r="M129" s="239"/>
      <c r="N129" s="239"/>
      <c r="O129" s="239"/>
    </row>
    <row r="130" spans="2:15" s="23" customFormat="1" x14ac:dyDescent="0.25">
      <c r="B130" s="239"/>
      <c r="G130" s="239"/>
      <c r="H130" s="239"/>
      <c r="I130" s="239"/>
      <c r="J130" s="239"/>
      <c r="K130" s="239"/>
      <c r="L130" s="239"/>
      <c r="M130" s="239"/>
      <c r="N130" s="239"/>
      <c r="O130" s="239"/>
    </row>
    <row r="131" spans="2:15" s="23" customFormat="1" x14ac:dyDescent="0.25">
      <c r="B131" s="239"/>
      <c r="G131" s="239"/>
      <c r="H131" s="239"/>
      <c r="I131" s="239"/>
      <c r="J131" s="239"/>
      <c r="K131" s="239"/>
      <c r="L131" s="239"/>
      <c r="M131" s="239"/>
      <c r="N131" s="239"/>
      <c r="O131" s="239"/>
    </row>
    <row r="132" spans="2:15" s="23" customFormat="1" x14ac:dyDescent="0.25">
      <c r="B132" s="239"/>
      <c r="G132" s="239"/>
      <c r="H132" s="239"/>
      <c r="I132" s="239"/>
      <c r="J132" s="239"/>
      <c r="K132" s="239"/>
      <c r="L132" s="239"/>
      <c r="M132" s="239"/>
      <c r="N132" s="239"/>
      <c r="O132" s="239"/>
    </row>
    <row r="133" spans="2:15" s="23" customFormat="1" x14ac:dyDescent="0.25">
      <c r="B133" s="239"/>
      <c r="G133" s="239"/>
      <c r="H133" s="239"/>
      <c r="I133" s="239"/>
      <c r="J133" s="239"/>
      <c r="K133" s="239"/>
      <c r="L133" s="239"/>
      <c r="M133" s="239"/>
      <c r="N133" s="239"/>
      <c r="O133" s="239"/>
    </row>
    <row r="134" spans="2:15" s="23" customFormat="1" x14ac:dyDescent="0.25">
      <c r="B134" s="239"/>
      <c r="G134" s="239"/>
      <c r="H134" s="239"/>
      <c r="I134" s="239"/>
      <c r="J134" s="239"/>
      <c r="K134" s="239"/>
      <c r="L134" s="239"/>
      <c r="M134" s="239"/>
      <c r="N134" s="239"/>
      <c r="O134" s="239"/>
    </row>
    <row r="135" spans="2:15" s="23" customFormat="1" x14ac:dyDescent="0.25">
      <c r="B135" s="239"/>
      <c r="G135" s="239"/>
      <c r="H135" s="239"/>
      <c r="I135" s="239"/>
      <c r="J135" s="239"/>
      <c r="K135" s="239"/>
      <c r="L135" s="239"/>
      <c r="M135" s="239"/>
      <c r="N135" s="239"/>
      <c r="O135" s="239"/>
    </row>
    <row r="136" spans="2:15" s="23" customFormat="1" x14ac:dyDescent="0.25">
      <c r="B136" s="239"/>
      <c r="G136" s="239"/>
      <c r="H136" s="239"/>
      <c r="I136" s="239"/>
      <c r="J136" s="239"/>
      <c r="K136" s="239"/>
      <c r="L136" s="239"/>
      <c r="M136" s="239"/>
      <c r="N136" s="239"/>
      <c r="O136" s="239"/>
    </row>
    <row r="137" spans="2:15" s="23" customFormat="1" x14ac:dyDescent="0.25">
      <c r="B137" s="239"/>
      <c r="G137" s="239"/>
      <c r="H137" s="239"/>
      <c r="I137" s="239"/>
      <c r="J137" s="239"/>
      <c r="K137" s="239"/>
      <c r="L137" s="239"/>
      <c r="M137" s="239"/>
      <c r="N137" s="239"/>
      <c r="O137" s="239"/>
    </row>
    <row r="138" spans="2:15" s="23" customFormat="1" x14ac:dyDescent="0.25">
      <c r="B138" s="239"/>
      <c r="G138" s="239"/>
      <c r="H138" s="239"/>
      <c r="I138" s="239"/>
      <c r="J138" s="239"/>
      <c r="K138" s="239"/>
      <c r="L138" s="239"/>
      <c r="M138" s="239"/>
      <c r="N138" s="239"/>
      <c r="O138" s="239"/>
    </row>
    <row r="139" spans="2:15" s="23" customFormat="1" x14ac:dyDescent="0.25">
      <c r="B139" s="239"/>
      <c r="G139" s="239"/>
      <c r="H139" s="239"/>
      <c r="I139" s="239"/>
      <c r="J139" s="239"/>
      <c r="K139" s="239"/>
      <c r="L139" s="239"/>
      <c r="M139" s="239"/>
      <c r="N139" s="239"/>
      <c r="O139" s="239"/>
    </row>
    <row r="140" spans="2:15" s="23" customFormat="1" x14ac:dyDescent="0.25">
      <c r="B140" s="239"/>
      <c r="G140" s="239"/>
      <c r="H140" s="239"/>
      <c r="I140" s="239"/>
      <c r="J140" s="239"/>
      <c r="K140" s="239"/>
      <c r="L140" s="239"/>
      <c r="M140" s="239"/>
      <c r="N140" s="239"/>
      <c r="O140" s="239"/>
    </row>
    <row r="141" spans="2:15" s="23" customFormat="1" x14ac:dyDescent="0.25">
      <c r="B141" s="239"/>
      <c r="G141" s="239"/>
      <c r="H141" s="239"/>
      <c r="I141" s="239"/>
      <c r="J141" s="239"/>
      <c r="K141" s="239"/>
      <c r="L141" s="239"/>
      <c r="M141" s="239"/>
      <c r="N141" s="239"/>
      <c r="O141" s="239"/>
    </row>
    <row r="142" spans="2:15" s="23" customFormat="1" x14ac:dyDescent="0.25">
      <c r="B142" s="239"/>
      <c r="G142" s="239"/>
      <c r="H142" s="239"/>
      <c r="I142" s="239"/>
      <c r="J142" s="239"/>
      <c r="K142" s="239"/>
      <c r="L142" s="239"/>
      <c r="M142" s="239"/>
      <c r="N142" s="239"/>
      <c r="O142" s="239"/>
    </row>
    <row r="143" spans="2:15" s="23" customFormat="1" x14ac:dyDescent="0.25">
      <c r="B143" s="239"/>
      <c r="G143" s="239"/>
      <c r="H143" s="239"/>
      <c r="I143" s="239"/>
      <c r="J143" s="239"/>
      <c r="K143" s="239"/>
      <c r="L143" s="239"/>
      <c r="M143" s="239"/>
      <c r="N143" s="239"/>
      <c r="O143" s="239"/>
    </row>
    <row r="144" spans="2:15" s="23" customFormat="1" x14ac:dyDescent="0.25">
      <c r="B144" s="239"/>
      <c r="G144" s="239"/>
      <c r="H144" s="239"/>
      <c r="I144" s="239"/>
      <c r="J144" s="239"/>
      <c r="K144" s="239"/>
      <c r="L144" s="239"/>
      <c r="M144" s="239"/>
      <c r="N144" s="239"/>
      <c r="O144" s="239"/>
    </row>
    <row r="145" spans="2:15" s="23" customFormat="1" x14ac:dyDescent="0.25">
      <c r="B145" s="239"/>
      <c r="G145" s="239"/>
      <c r="H145" s="239"/>
      <c r="I145" s="239"/>
      <c r="J145" s="239"/>
      <c r="K145" s="239"/>
      <c r="L145" s="239"/>
      <c r="M145" s="239"/>
      <c r="N145" s="239"/>
      <c r="O145" s="239"/>
    </row>
    <row r="146" spans="2:15" s="23" customFormat="1" x14ac:dyDescent="0.25">
      <c r="B146" s="239"/>
      <c r="G146" s="239"/>
      <c r="H146" s="239"/>
      <c r="I146" s="239"/>
      <c r="J146" s="239"/>
      <c r="K146" s="239"/>
      <c r="L146" s="239"/>
      <c r="M146" s="239"/>
      <c r="N146" s="239"/>
      <c r="O146" s="239"/>
    </row>
    <row r="147" spans="2:15" s="23" customFormat="1" x14ac:dyDescent="0.25">
      <c r="B147" s="239"/>
      <c r="G147" s="239"/>
      <c r="H147" s="239"/>
      <c r="I147" s="239"/>
      <c r="J147" s="239"/>
      <c r="K147" s="239"/>
      <c r="L147" s="239"/>
      <c r="M147" s="239"/>
      <c r="N147" s="239"/>
      <c r="O147" s="239"/>
    </row>
    <row r="148" spans="2:15" s="23" customFormat="1" x14ac:dyDescent="0.25">
      <c r="B148" s="239"/>
      <c r="G148" s="239"/>
      <c r="H148" s="239"/>
      <c r="I148" s="239"/>
      <c r="J148" s="239"/>
      <c r="K148" s="239"/>
      <c r="L148" s="239"/>
      <c r="M148" s="239"/>
      <c r="N148" s="239"/>
      <c r="O148" s="239"/>
    </row>
    <row r="149" spans="2:15" s="23" customFormat="1" x14ac:dyDescent="0.25">
      <c r="B149" s="239"/>
      <c r="G149" s="239"/>
      <c r="H149" s="239"/>
      <c r="I149" s="239"/>
      <c r="J149" s="239"/>
      <c r="K149" s="239"/>
      <c r="L149" s="239"/>
      <c r="M149" s="239"/>
      <c r="N149" s="239"/>
      <c r="O149" s="239"/>
    </row>
    <row r="150" spans="2:15" s="23" customFormat="1" x14ac:dyDescent="0.25">
      <c r="B150" s="239"/>
      <c r="G150" s="239"/>
      <c r="H150" s="239"/>
      <c r="I150" s="239"/>
      <c r="J150" s="239"/>
      <c r="K150" s="239"/>
      <c r="L150" s="239"/>
      <c r="M150" s="239"/>
      <c r="N150" s="239"/>
      <c r="O150" s="239"/>
    </row>
    <row r="151" spans="2:15" s="23" customFormat="1" x14ac:dyDescent="0.25">
      <c r="B151" s="239"/>
      <c r="G151" s="239"/>
      <c r="H151" s="239"/>
      <c r="I151" s="239"/>
      <c r="J151" s="239"/>
      <c r="K151" s="239"/>
      <c r="L151" s="239"/>
      <c r="M151" s="239"/>
      <c r="N151" s="239"/>
      <c r="O151" s="239"/>
    </row>
    <row r="152" spans="2:15" s="23" customFormat="1" x14ac:dyDescent="0.25">
      <c r="B152" s="239"/>
      <c r="G152" s="239"/>
      <c r="H152" s="239"/>
      <c r="I152" s="239"/>
      <c r="J152" s="239"/>
      <c r="K152" s="239"/>
      <c r="L152" s="239"/>
      <c r="M152" s="239"/>
      <c r="N152" s="239"/>
      <c r="O152" s="239"/>
    </row>
    <row r="153" spans="2:15" s="23" customFormat="1" x14ac:dyDescent="0.25">
      <c r="B153" s="239"/>
      <c r="G153" s="239"/>
      <c r="H153" s="239"/>
      <c r="I153" s="239"/>
      <c r="J153" s="239"/>
      <c r="K153" s="239"/>
      <c r="L153" s="239"/>
      <c r="M153" s="239"/>
      <c r="N153" s="239"/>
      <c r="O153" s="239"/>
    </row>
    <row r="154" spans="2:15" s="23" customFormat="1" x14ac:dyDescent="0.25">
      <c r="B154" s="239"/>
      <c r="G154" s="239"/>
      <c r="H154" s="239"/>
      <c r="I154" s="239"/>
      <c r="J154" s="239"/>
      <c r="K154" s="239"/>
      <c r="L154" s="239"/>
      <c r="M154" s="239"/>
      <c r="N154" s="239"/>
      <c r="O154" s="239"/>
    </row>
    <row r="155" spans="2:15" s="23" customFormat="1" x14ac:dyDescent="0.25">
      <c r="B155" s="239"/>
      <c r="G155" s="239"/>
      <c r="H155" s="239"/>
      <c r="I155" s="239"/>
      <c r="J155" s="239"/>
      <c r="K155" s="239"/>
      <c r="L155" s="239"/>
      <c r="M155" s="239"/>
      <c r="N155" s="239"/>
      <c r="O155" s="239"/>
    </row>
    <row r="156" spans="2:15" s="23" customFormat="1" x14ac:dyDescent="0.25">
      <c r="B156" s="239"/>
      <c r="G156" s="239"/>
      <c r="H156" s="239"/>
      <c r="I156" s="239"/>
      <c r="J156" s="239"/>
      <c r="K156" s="239"/>
      <c r="L156" s="239"/>
      <c r="M156" s="239"/>
      <c r="N156" s="239"/>
      <c r="O156" s="239"/>
    </row>
    <row r="157" spans="2:15" s="23" customFormat="1" x14ac:dyDescent="0.25">
      <c r="B157" s="239"/>
      <c r="G157" s="239"/>
      <c r="H157" s="239"/>
      <c r="I157" s="239"/>
      <c r="J157" s="239"/>
      <c r="K157" s="239"/>
      <c r="L157" s="239"/>
      <c r="M157" s="239"/>
      <c r="N157" s="239"/>
      <c r="O157" s="239"/>
    </row>
    <row r="158" spans="2:15" s="23" customFormat="1" x14ac:dyDescent="0.25">
      <c r="B158" s="239"/>
      <c r="G158" s="239"/>
      <c r="H158" s="239"/>
      <c r="I158" s="239"/>
      <c r="J158" s="239"/>
      <c r="K158" s="239"/>
      <c r="L158" s="239"/>
      <c r="M158" s="239"/>
      <c r="N158" s="239"/>
      <c r="O158" s="239"/>
    </row>
    <row r="159" spans="2:15" s="23" customFormat="1" x14ac:dyDescent="0.25">
      <c r="B159" s="239"/>
      <c r="G159" s="239"/>
      <c r="H159" s="239"/>
      <c r="I159" s="239"/>
      <c r="J159" s="239"/>
      <c r="K159" s="239"/>
      <c r="L159" s="239"/>
      <c r="M159" s="239"/>
      <c r="N159" s="239"/>
      <c r="O159" s="239"/>
    </row>
    <row r="160" spans="2:15" s="23" customFormat="1" x14ac:dyDescent="0.25">
      <c r="B160" s="239"/>
      <c r="G160" s="239"/>
      <c r="H160" s="239"/>
      <c r="I160" s="239"/>
      <c r="J160" s="239"/>
      <c r="K160" s="239"/>
      <c r="L160" s="239"/>
      <c r="M160" s="239"/>
      <c r="N160" s="239"/>
      <c r="O160" s="239"/>
    </row>
    <row r="161" spans="2:15" s="23" customFormat="1" x14ac:dyDescent="0.25">
      <c r="B161" s="239"/>
      <c r="G161" s="239"/>
      <c r="H161" s="239"/>
      <c r="I161" s="239"/>
      <c r="J161" s="239"/>
      <c r="K161" s="239"/>
      <c r="L161" s="239"/>
      <c r="M161" s="239"/>
      <c r="N161" s="239"/>
      <c r="O161" s="239"/>
    </row>
    <row r="162" spans="2:15" s="23" customFormat="1" x14ac:dyDescent="0.25">
      <c r="B162" s="239"/>
      <c r="G162" s="239"/>
      <c r="H162" s="239"/>
      <c r="I162" s="239"/>
      <c r="J162" s="239"/>
      <c r="K162" s="239"/>
      <c r="L162" s="239"/>
      <c r="M162" s="239"/>
      <c r="N162" s="239"/>
      <c r="O162" s="239"/>
    </row>
    <row r="163" spans="2:15" s="23" customFormat="1" x14ac:dyDescent="0.25">
      <c r="B163" s="239"/>
      <c r="G163" s="239"/>
      <c r="H163" s="239"/>
      <c r="I163" s="239"/>
      <c r="J163" s="239"/>
      <c r="K163" s="239"/>
      <c r="L163" s="239"/>
      <c r="M163" s="239"/>
      <c r="N163" s="239"/>
      <c r="O163" s="239"/>
    </row>
    <row r="164" spans="2:15" s="23" customFormat="1" x14ac:dyDescent="0.25">
      <c r="B164" s="239"/>
      <c r="G164" s="239"/>
      <c r="H164" s="239"/>
      <c r="I164" s="239"/>
      <c r="J164" s="239"/>
      <c r="K164" s="239"/>
      <c r="L164" s="239"/>
      <c r="M164" s="239"/>
      <c r="N164" s="239"/>
      <c r="O164" s="239"/>
    </row>
    <row r="165" spans="2:15" s="23" customFormat="1" x14ac:dyDescent="0.25">
      <c r="B165" s="239"/>
      <c r="G165" s="239"/>
      <c r="H165" s="239"/>
      <c r="I165" s="239"/>
      <c r="J165" s="239"/>
      <c r="K165" s="239"/>
      <c r="L165" s="239"/>
      <c r="M165" s="239"/>
      <c r="N165" s="239"/>
      <c r="O165" s="239"/>
    </row>
    <row r="166" spans="2:15" s="23" customFormat="1" x14ac:dyDescent="0.25">
      <c r="B166" s="239"/>
      <c r="G166" s="239"/>
      <c r="H166" s="239"/>
      <c r="I166" s="239"/>
      <c r="J166" s="239"/>
      <c r="K166" s="239"/>
      <c r="L166" s="239"/>
      <c r="M166" s="239"/>
      <c r="N166" s="239"/>
      <c r="O166" s="239"/>
    </row>
    <row r="167" spans="2:15" s="23" customFormat="1" x14ac:dyDescent="0.25">
      <c r="B167" s="239"/>
      <c r="G167" s="239"/>
      <c r="H167" s="239"/>
      <c r="I167" s="239"/>
      <c r="J167" s="239"/>
      <c r="K167" s="239"/>
      <c r="L167" s="239"/>
      <c r="M167" s="239"/>
      <c r="N167" s="239"/>
      <c r="O167" s="239"/>
    </row>
    <row r="168" spans="2:15" s="23" customFormat="1" x14ac:dyDescent="0.25">
      <c r="B168" s="239"/>
      <c r="G168" s="239"/>
      <c r="H168" s="239"/>
      <c r="I168" s="239"/>
      <c r="J168" s="239"/>
      <c r="K168" s="239"/>
      <c r="L168" s="239"/>
      <c r="M168" s="239"/>
      <c r="N168" s="239"/>
      <c r="O168" s="239"/>
    </row>
    <row r="169" spans="2:15" s="23" customFormat="1" x14ac:dyDescent="0.25">
      <c r="B169" s="239"/>
      <c r="G169" s="239"/>
      <c r="H169" s="239"/>
      <c r="I169" s="239"/>
      <c r="J169" s="239"/>
      <c r="K169" s="239"/>
      <c r="L169" s="239"/>
      <c r="M169" s="239"/>
      <c r="N169" s="239"/>
      <c r="O169" s="239"/>
    </row>
    <row r="170" spans="2:15" s="23" customFormat="1" x14ac:dyDescent="0.25">
      <c r="B170" s="239"/>
      <c r="G170" s="239"/>
      <c r="H170" s="239"/>
      <c r="I170" s="239"/>
      <c r="J170" s="239"/>
      <c r="K170" s="239"/>
      <c r="L170" s="239"/>
      <c r="M170" s="239"/>
      <c r="N170" s="239"/>
      <c r="O170" s="239"/>
    </row>
    <row r="171" spans="2:15" s="23" customFormat="1" x14ac:dyDescent="0.25">
      <c r="B171" s="239"/>
      <c r="G171" s="239"/>
      <c r="H171" s="239"/>
      <c r="I171" s="239"/>
      <c r="J171" s="239"/>
      <c r="K171" s="239"/>
      <c r="L171" s="239"/>
      <c r="M171" s="239"/>
      <c r="N171" s="239"/>
      <c r="O171" s="239"/>
    </row>
    <row r="172" spans="2:15" s="23" customFormat="1" x14ac:dyDescent="0.25">
      <c r="B172" s="239"/>
      <c r="G172" s="239"/>
      <c r="H172" s="239"/>
      <c r="I172" s="239"/>
      <c r="J172" s="239"/>
      <c r="K172" s="239"/>
      <c r="L172" s="239"/>
      <c r="M172" s="239"/>
      <c r="N172" s="239"/>
      <c r="O172" s="239"/>
    </row>
    <row r="173" spans="2:15" s="23" customFormat="1" x14ac:dyDescent="0.25">
      <c r="B173" s="239"/>
      <c r="G173" s="239"/>
      <c r="H173" s="239"/>
      <c r="I173" s="239"/>
      <c r="J173" s="239"/>
      <c r="K173" s="239"/>
      <c r="L173" s="239"/>
      <c r="M173" s="239"/>
      <c r="N173" s="239"/>
      <c r="O173" s="239"/>
    </row>
    <row r="174" spans="2:15" s="23" customFormat="1" x14ac:dyDescent="0.25">
      <c r="B174" s="239"/>
      <c r="G174" s="239"/>
      <c r="H174" s="239"/>
      <c r="I174" s="239"/>
      <c r="J174" s="239"/>
      <c r="K174" s="239"/>
      <c r="L174" s="239"/>
      <c r="M174" s="239"/>
      <c r="N174" s="239"/>
      <c r="O174" s="239"/>
    </row>
    <row r="175" spans="2:15" s="23" customFormat="1" x14ac:dyDescent="0.25">
      <c r="B175" s="239"/>
      <c r="G175" s="239"/>
      <c r="H175" s="239"/>
      <c r="I175" s="239"/>
      <c r="J175" s="239"/>
      <c r="K175" s="239"/>
      <c r="L175" s="239"/>
      <c r="M175" s="239"/>
      <c r="N175" s="239"/>
      <c r="O175" s="239"/>
    </row>
    <row r="176" spans="2:15" s="23" customFormat="1" x14ac:dyDescent="0.25">
      <c r="B176" s="239"/>
      <c r="G176" s="239"/>
      <c r="H176" s="239"/>
      <c r="I176" s="239"/>
      <c r="J176" s="239"/>
      <c r="K176" s="239"/>
      <c r="L176" s="239"/>
      <c r="M176" s="239"/>
      <c r="N176" s="239"/>
      <c r="O176" s="239"/>
    </row>
    <row r="177" spans="2:15" s="23" customFormat="1" x14ac:dyDescent="0.25">
      <c r="B177" s="239"/>
      <c r="G177" s="239"/>
      <c r="H177" s="239"/>
      <c r="I177" s="239"/>
      <c r="J177" s="239"/>
      <c r="K177" s="239"/>
      <c r="L177" s="239"/>
      <c r="M177" s="239"/>
      <c r="N177" s="239"/>
      <c r="O177" s="239"/>
    </row>
    <row r="178" spans="2:15" s="23" customFormat="1" x14ac:dyDescent="0.25">
      <c r="B178" s="239"/>
      <c r="G178" s="239"/>
      <c r="H178" s="239"/>
      <c r="I178" s="239"/>
      <c r="J178" s="239"/>
      <c r="K178" s="239"/>
      <c r="L178" s="239"/>
      <c r="M178" s="239"/>
      <c r="N178" s="239"/>
      <c r="O178" s="239"/>
    </row>
    <row r="179" spans="2:15" s="23" customFormat="1" x14ac:dyDescent="0.25">
      <c r="B179" s="239"/>
      <c r="G179" s="239"/>
      <c r="H179" s="239"/>
      <c r="I179" s="239"/>
      <c r="J179" s="239"/>
      <c r="K179" s="239"/>
      <c r="L179" s="239"/>
      <c r="M179" s="239"/>
      <c r="N179" s="239"/>
      <c r="O179" s="239"/>
    </row>
    <row r="180" spans="2:15" s="23" customFormat="1" x14ac:dyDescent="0.25">
      <c r="B180" s="239"/>
      <c r="G180" s="239"/>
      <c r="H180" s="239"/>
      <c r="I180" s="239"/>
      <c r="J180" s="239"/>
      <c r="K180" s="239"/>
      <c r="L180" s="239"/>
      <c r="M180" s="239"/>
      <c r="N180" s="239"/>
      <c r="O180" s="239"/>
    </row>
    <row r="181" spans="2:15" s="23" customFormat="1" x14ac:dyDescent="0.25">
      <c r="B181" s="239"/>
      <c r="G181" s="239"/>
      <c r="H181" s="239"/>
      <c r="I181" s="239"/>
      <c r="J181" s="239"/>
      <c r="K181" s="239"/>
      <c r="L181" s="239"/>
      <c r="M181" s="239"/>
      <c r="N181" s="239"/>
      <c r="O181" s="239"/>
    </row>
    <row r="182" spans="2:15" s="23" customFormat="1" x14ac:dyDescent="0.25">
      <c r="B182" s="239"/>
      <c r="G182" s="239"/>
      <c r="H182" s="239"/>
      <c r="I182" s="239"/>
      <c r="J182" s="239"/>
      <c r="K182" s="239"/>
      <c r="L182" s="239"/>
      <c r="M182" s="239"/>
      <c r="N182" s="239"/>
      <c r="O182" s="239"/>
    </row>
    <row r="183" spans="2:15" s="23" customFormat="1" x14ac:dyDescent="0.25">
      <c r="B183" s="239"/>
      <c r="G183" s="239"/>
      <c r="H183" s="239"/>
      <c r="I183" s="239"/>
      <c r="J183" s="239"/>
      <c r="K183" s="239"/>
      <c r="L183" s="239"/>
      <c r="M183" s="239"/>
      <c r="N183" s="239"/>
      <c r="O183" s="239"/>
    </row>
    <row r="184" spans="2:15" s="23" customFormat="1" x14ac:dyDescent="0.25">
      <c r="B184" s="239"/>
      <c r="G184" s="239"/>
      <c r="H184" s="239"/>
      <c r="I184" s="239"/>
      <c r="J184" s="239"/>
      <c r="K184" s="239"/>
      <c r="L184" s="239"/>
      <c r="M184" s="239"/>
      <c r="N184" s="239"/>
      <c r="O184" s="239"/>
    </row>
    <row r="185" spans="2:15" s="23" customFormat="1" x14ac:dyDescent="0.25">
      <c r="B185" s="239"/>
      <c r="G185" s="239"/>
      <c r="H185" s="239"/>
      <c r="I185" s="239"/>
      <c r="J185" s="239"/>
      <c r="K185" s="239"/>
      <c r="L185" s="239"/>
      <c r="M185" s="239"/>
      <c r="N185" s="239"/>
      <c r="O185" s="239"/>
    </row>
    <row r="186" spans="2:15" s="23" customFormat="1" x14ac:dyDescent="0.25">
      <c r="B186" s="239"/>
      <c r="G186" s="239"/>
      <c r="H186" s="239"/>
      <c r="I186" s="239"/>
      <c r="J186" s="239"/>
      <c r="K186" s="239"/>
      <c r="L186" s="239"/>
      <c r="M186" s="239"/>
      <c r="N186" s="239"/>
      <c r="O186" s="239"/>
    </row>
    <row r="187" spans="2:15" s="23" customFormat="1" x14ac:dyDescent="0.25">
      <c r="B187" s="239"/>
      <c r="G187" s="239"/>
      <c r="H187" s="239"/>
      <c r="I187" s="239"/>
      <c r="J187" s="239"/>
      <c r="K187" s="239"/>
      <c r="L187" s="239"/>
      <c r="M187" s="239"/>
      <c r="N187" s="239"/>
      <c r="O187" s="239"/>
    </row>
    <row r="188" spans="2:15" s="23" customFormat="1" x14ac:dyDescent="0.25">
      <c r="B188" s="239"/>
      <c r="G188" s="239"/>
      <c r="H188" s="239"/>
      <c r="I188" s="239"/>
      <c r="J188" s="239"/>
      <c r="K188" s="239"/>
      <c r="L188" s="239"/>
      <c r="M188" s="239"/>
      <c r="N188" s="239"/>
      <c r="O188" s="239"/>
    </row>
    <row r="189" spans="2:15" s="23" customFormat="1" x14ac:dyDescent="0.25">
      <c r="B189" s="239"/>
      <c r="G189" s="239"/>
      <c r="H189" s="239"/>
      <c r="I189" s="239"/>
      <c r="J189" s="239"/>
      <c r="K189" s="239"/>
      <c r="L189" s="239"/>
      <c r="M189" s="239"/>
      <c r="N189" s="239"/>
      <c r="O189" s="239"/>
    </row>
    <row r="190" spans="2:15" s="23" customFormat="1" x14ac:dyDescent="0.25">
      <c r="B190" s="239"/>
      <c r="G190" s="239"/>
      <c r="H190" s="239"/>
      <c r="I190" s="239"/>
      <c r="J190" s="239"/>
      <c r="K190" s="239"/>
      <c r="L190" s="239"/>
      <c r="M190" s="239"/>
      <c r="N190" s="239"/>
      <c r="O190" s="239"/>
    </row>
    <row r="191" spans="2:15" s="23" customFormat="1" x14ac:dyDescent="0.25">
      <c r="B191" s="239"/>
      <c r="G191" s="239"/>
      <c r="H191" s="239"/>
      <c r="I191" s="239"/>
      <c r="J191" s="239"/>
      <c r="K191" s="239"/>
      <c r="L191" s="239"/>
      <c r="M191" s="239"/>
      <c r="N191" s="239"/>
      <c r="O191" s="239"/>
    </row>
    <row r="192" spans="2:15" s="23" customFormat="1" x14ac:dyDescent="0.25">
      <c r="B192" s="239"/>
      <c r="G192" s="239"/>
      <c r="H192" s="239"/>
      <c r="I192" s="239"/>
      <c r="J192" s="239"/>
      <c r="K192" s="239"/>
      <c r="L192" s="239"/>
      <c r="M192" s="239"/>
      <c r="N192" s="239"/>
      <c r="O192" s="239"/>
    </row>
    <row r="193" spans="2:15" s="23" customFormat="1" x14ac:dyDescent="0.25">
      <c r="B193" s="239"/>
      <c r="G193" s="239"/>
      <c r="H193" s="239"/>
      <c r="I193" s="239"/>
      <c r="J193" s="239"/>
      <c r="K193" s="239"/>
      <c r="L193" s="239"/>
      <c r="M193" s="239"/>
      <c r="N193" s="239"/>
      <c r="O193" s="239"/>
    </row>
    <row r="194" spans="2:15" s="23" customFormat="1" x14ac:dyDescent="0.25">
      <c r="B194" s="239"/>
      <c r="G194" s="239"/>
      <c r="H194" s="239"/>
      <c r="I194" s="239"/>
      <c r="J194" s="239"/>
      <c r="K194" s="239"/>
      <c r="L194" s="239"/>
      <c r="M194" s="239"/>
      <c r="N194" s="239"/>
      <c r="O194" s="239"/>
    </row>
    <row r="195" spans="2:15" s="23" customFormat="1" x14ac:dyDescent="0.25">
      <c r="B195" s="239"/>
      <c r="G195" s="239"/>
      <c r="H195" s="239"/>
      <c r="I195" s="239"/>
      <c r="J195" s="239"/>
      <c r="K195" s="239"/>
      <c r="L195" s="239"/>
      <c r="M195" s="239"/>
      <c r="N195" s="239"/>
      <c r="O195" s="239"/>
    </row>
    <row r="196" spans="2:15" s="23" customFormat="1" x14ac:dyDescent="0.25">
      <c r="B196" s="239"/>
      <c r="G196" s="239"/>
      <c r="H196" s="239"/>
      <c r="I196" s="239"/>
      <c r="J196" s="239"/>
      <c r="K196" s="239"/>
      <c r="L196" s="239"/>
      <c r="M196" s="239"/>
      <c r="N196" s="239"/>
      <c r="O196" s="239"/>
    </row>
    <row r="197" spans="2:15" s="23" customFormat="1" x14ac:dyDescent="0.25">
      <c r="B197" s="239"/>
      <c r="G197" s="239"/>
      <c r="H197" s="239"/>
      <c r="I197" s="239"/>
      <c r="J197" s="239"/>
      <c r="K197" s="239"/>
      <c r="L197" s="239"/>
      <c r="M197" s="239"/>
      <c r="N197" s="239"/>
      <c r="O197" s="239"/>
    </row>
    <row r="198" spans="2:15" s="23" customFormat="1" x14ac:dyDescent="0.25">
      <c r="B198" s="239"/>
      <c r="G198" s="239"/>
      <c r="H198" s="239"/>
      <c r="I198" s="239"/>
      <c r="J198" s="239"/>
      <c r="K198" s="239"/>
      <c r="L198" s="239"/>
      <c r="M198" s="239"/>
      <c r="N198" s="239"/>
      <c r="O198" s="239"/>
    </row>
    <row r="199" spans="2:15" s="23" customFormat="1" x14ac:dyDescent="0.25">
      <c r="B199" s="239"/>
      <c r="G199" s="239"/>
      <c r="H199" s="239"/>
      <c r="I199" s="239"/>
      <c r="J199" s="239"/>
      <c r="K199" s="239"/>
      <c r="L199" s="239"/>
      <c r="M199" s="239"/>
      <c r="N199" s="239"/>
      <c r="O199" s="239"/>
    </row>
    <row r="200" spans="2:15" s="23" customFormat="1" x14ac:dyDescent="0.25">
      <c r="B200" s="239"/>
      <c r="G200" s="239"/>
      <c r="H200" s="239"/>
      <c r="I200" s="239"/>
      <c r="J200" s="239"/>
      <c r="K200" s="239"/>
      <c r="L200" s="239"/>
      <c r="M200" s="239"/>
      <c r="N200" s="239"/>
      <c r="O200" s="239"/>
    </row>
    <row r="201" spans="2:15" s="23" customFormat="1" x14ac:dyDescent="0.25">
      <c r="B201" s="239"/>
      <c r="G201" s="239"/>
      <c r="H201" s="239"/>
      <c r="I201" s="239"/>
      <c r="J201" s="239"/>
      <c r="K201" s="239"/>
      <c r="L201" s="239"/>
      <c r="M201" s="239"/>
      <c r="N201" s="239"/>
      <c r="O201" s="239"/>
    </row>
    <row r="202" spans="2:15" s="23" customFormat="1" x14ac:dyDescent="0.25">
      <c r="B202" s="239"/>
      <c r="G202" s="239"/>
      <c r="H202" s="239"/>
      <c r="I202" s="239"/>
      <c r="J202" s="239"/>
      <c r="K202" s="239"/>
      <c r="L202" s="239"/>
      <c r="M202" s="239"/>
      <c r="N202" s="239"/>
      <c r="O202" s="239"/>
    </row>
    <row r="203" spans="2:15" s="23" customFormat="1" x14ac:dyDescent="0.25">
      <c r="B203" s="239"/>
      <c r="G203" s="239"/>
      <c r="H203" s="239"/>
      <c r="I203" s="239"/>
      <c r="J203" s="239"/>
      <c r="K203" s="239"/>
      <c r="L203" s="239"/>
      <c r="M203" s="239"/>
      <c r="N203" s="239"/>
      <c r="O203" s="239"/>
    </row>
    <row r="204" spans="2:15" s="23" customFormat="1" x14ac:dyDescent="0.25">
      <c r="B204" s="239"/>
      <c r="G204" s="239"/>
      <c r="H204" s="239"/>
      <c r="I204" s="239"/>
      <c r="J204" s="239"/>
      <c r="K204" s="239"/>
      <c r="L204" s="239"/>
      <c r="M204" s="239"/>
      <c r="N204" s="239"/>
      <c r="O204" s="239"/>
    </row>
    <row r="205" spans="2:15" s="23" customFormat="1" x14ac:dyDescent="0.25">
      <c r="B205" s="239"/>
      <c r="G205" s="239"/>
      <c r="H205" s="239"/>
      <c r="I205" s="239"/>
      <c r="J205" s="239"/>
      <c r="K205" s="239"/>
      <c r="L205" s="239"/>
      <c r="M205" s="239"/>
      <c r="N205" s="239"/>
      <c r="O205" s="239"/>
    </row>
    <row r="206" spans="2:15" s="23" customFormat="1" x14ac:dyDescent="0.25">
      <c r="B206" s="239"/>
      <c r="G206" s="239"/>
      <c r="H206" s="239"/>
      <c r="I206" s="239"/>
      <c r="J206" s="239"/>
      <c r="K206" s="239"/>
      <c r="L206" s="239"/>
      <c r="M206" s="239"/>
      <c r="N206" s="239"/>
      <c r="O206" s="239"/>
    </row>
    <row r="207" spans="2:15" s="23" customFormat="1" x14ac:dyDescent="0.25">
      <c r="B207" s="239"/>
      <c r="G207" s="239"/>
      <c r="H207" s="239"/>
      <c r="I207" s="239"/>
      <c r="J207" s="239"/>
      <c r="K207" s="239"/>
      <c r="L207" s="239"/>
      <c r="M207" s="239"/>
      <c r="N207" s="239"/>
      <c r="O207" s="239"/>
    </row>
    <row r="208" spans="2:15" s="23" customFormat="1" x14ac:dyDescent="0.25">
      <c r="B208" s="239"/>
      <c r="G208" s="239"/>
      <c r="H208" s="239"/>
      <c r="I208" s="239"/>
      <c r="J208" s="239"/>
      <c r="K208" s="239"/>
      <c r="L208" s="239"/>
      <c r="M208" s="239"/>
      <c r="N208" s="239"/>
      <c r="O208" s="239"/>
    </row>
    <row r="209" spans="2:15" s="23" customFormat="1" x14ac:dyDescent="0.25">
      <c r="B209" s="239"/>
      <c r="G209" s="239"/>
      <c r="H209" s="239"/>
      <c r="I209" s="239"/>
      <c r="J209" s="239"/>
      <c r="K209" s="239"/>
      <c r="L209" s="239"/>
      <c r="M209" s="239"/>
      <c r="N209" s="239"/>
      <c r="O209" s="239"/>
    </row>
    <row r="210" spans="2:15" s="23" customFormat="1" x14ac:dyDescent="0.25">
      <c r="B210" s="239"/>
      <c r="G210" s="239"/>
      <c r="H210" s="239"/>
      <c r="I210" s="239"/>
      <c r="J210" s="239"/>
      <c r="K210" s="239"/>
      <c r="L210" s="239"/>
      <c r="M210" s="239"/>
      <c r="N210" s="239"/>
      <c r="O210" s="239"/>
    </row>
    <row r="211" spans="2:15" s="23" customFormat="1" x14ac:dyDescent="0.25">
      <c r="B211" s="239"/>
      <c r="G211" s="239"/>
      <c r="H211" s="239"/>
      <c r="I211" s="239"/>
      <c r="J211" s="239"/>
      <c r="K211" s="239"/>
      <c r="L211" s="239"/>
      <c r="M211" s="239"/>
      <c r="N211" s="239"/>
      <c r="O211" s="239"/>
    </row>
    <row r="212" spans="2:15" s="23" customFormat="1" x14ac:dyDescent="0.25">
      <c r="B212" s="239"/>
      <c r="G212" s="239"/>
      <c r="H212" s="239"/>
      <c r="I212" s="239"/>
      <c r="J212" s="239"/>
      <c r="K212" s="239"/>
      <c r="L212" s="239"/>
      <c r="M212" s="239"/>
      <c r="N212" s="239"/>
      <c r="O212" s="239"/>
    </row>
    <row r="213" spans="2:15" s="23" customFormat="1" x14ac:dyDescent="0.25">
      <c r="B213" s="239"/>
      <c r="G213" s="239"/>
      <c r="H213" s="239"/>
      <c r="I213" s="239"/>
      <c r="J213" s="239"/>
      <c r="K213" s="239"/>
      <c r="L213" s="239"/>
      <c r="M213" s="239"/>
      <c r="N213" s="239"/>
      <c r="O213" s="239"/>
    </row>
    <row r="214" spans="2:15" s="23" customFormat="1" x14ac:dyDescent="0.25">
      <c r="B214" s="239"/>
      <c r="G214" s="239"/>
      <c r="H214" s="239"/>
      <c r="I214" s="239"/>
      <c r="J214" s="239"/>
      <c r="K214" s="239"/>
      <c r="L214" s="239"/>
      <c r="M214" s="239"/>
      <c r="N214" s="239"/>
      <c r="O214" s="239"/>
    </row>
    <row r="215" spans="2:15" s="23" customFormat="1" x14ac:dyDescent="0.25">
      <c r="B215" s="239"/>
      <c r="G215" s="239"/>
      <c r="H215" s="239"/>
      <c r="I215" s="239"/>
      <c r="J215" s="239"/>
      <c r="K215" s="239"/>
      <c r="L215" s="239"/>
      <c r="M215" s="239"/>
      <c r="N215" s="239"/>
      <c r="O215" s="239"/>
    </row>
    <row r="216" spans="2:15" s="23" customFormat="1" x14ac:dyDescent="0.25">
      <c r="B216" s="239"/>
      <c r="G216" s="239"/>
      <c r="H216" s="239"/>
      <c r="I216" s="239"/>
      <c r="J216" s="239"/>
      <c r="K216" s="239"/>
      <c r="L216" s="239"/>
      <c r="M216" s="239"/>
      <c r="N216" s="239"/>
      <c r="O216" s="239"/>
    </row>
    <row r="217" spans="2:15" s="23" customFormat="1" x14ac:dyDescent="0.25">
      <c r="B217" s="239"/>
      <c r="G217" s="239"/>
      <c r="H217" s="239"/>
      <c r="I217" s="239"/>
      <c r="J217" s="239"/>
      <c r="K217" s="239"/>
      <c r="L217" s="239"/>
      <c r="M217" s="239"/>
      <c r="N217" s="239"/>
      <c r="O217" s="239"/>
    </row>
    <row r="218" spans="2:15" s="23" customFormat="1" x14ac:dyDescent="0.25">
      <c r="B218" s="239"/>
      <c r="G218" s="239"/>
      <c r="H218" s="239"/>
      <c r="I218" s="239"/>
      <c r="J218" s="239"/>
      <c r="K218" s="239"/>
      <c r="L218" s="239"/>
      <c r="M218" s="239"/>
      <c r="N218" s="239"/>
      <c r="O218" s="239"/>
    </row>
    <row r="219" spans="2:15" s="23" customFormat="1" x14ac:dyDescent="0.25">
      <c r="B219" s="239"/>
      <c r="G219" s="239"/>
      <c r="H219" s="239"/>
      <c r="I219" s="239"/>
      <c r="J219" s="239"/>
      <c r="K219" s="239"/>
      <c r="L219" s="239"/>
      <c r="M219" s="239"/>
      <c r="N219" s="239"/>
      <c r="O219" s="239"/>
    </row>
    <row r="220" spans="2:15" s="23" customFormat="1" x14ac:dyDescent="0.25">
      <c r="B220" s="239"/>
      <c r="G220" s="239"/>
      <c r="H220" s="239"/>
      <c r="I220" s="239"/>
      <c r="J220" s="239"/>
      <c r="K220" s="239"/>
      <c r="L220" s="239"/>
      <c r="M220" s="239"/>
      <c r="N220" s="239"/>
      <c r="O220" s="239"/>
    </row>
    <row r="221" spans="2:15" s="23" customFormat="1" x14ac:dyDescent="0.25">
      <c r="B221" s="239"/>
      <c r="G221" s="239"/>
      <c r="H221" s="239"/>
      <c r="I221" s="239"/>
      <c r="J221" s="239"/>
      <c r="K221" s="239"/>
      <c r="L221" s="239"/>
      <c r="M221" s="239"/>
      <c r="N221" s="239"/>
      <c r="O221" s="239"/>
    </row>
    <row r="222" spans="2:15" s="23" customFormat="1" x14ac:dyDescent="0.25">
      <c r="B222" s="239"/>
      <c r="G222" s="239"/>
      <c r="H222" s="239"/>
      <c r="I222" s="239"/>
      <c r="J222" s="239"/>
      <c r="K222" s="239"/>
      <c r="L222" s="239"/>
      <c r="M222" s="239"/>
      <c r="N222" s="239"/>
      <c r="O222" s="239"/>
    </row>
    <row r="223" spans="2:15" s="23" customFormat="1" x14ac:dyDescent="0.25">
      <c r="B223" s="239"/>
      <c r="G223" s="239"/>
      <c r="H223" s="239"/>
      <c r="I223" s="239"/>
      <c r="J223" s="239"/>
      <c r="K223" s="239"/>
      <c r="L223" s="239"/>
      <c r="M223" s="239"/>
      <c r="N223" s="239"/>
      <c r="O223" s="239"/>
    </row>
    <row r="224" spans="2:15" s="23" customFormat="1" x14ac:dyDescent="0.25">
      <c r="B224" s="239"/>
      <c r="G224" s="239"/>
      <c r="H224" s="239"/>
      <c r="I224" s="239"/>
      <c r="J224" s="239"/>
      <c r="K224" s="239"/>
      <c r="L224" s="239"/>
      <c r="M224" s="239"/>
      <c r="N224" s="239"/>
      <c r="O224" s="239"/>
    </row>
    <row r="225" spans="2:15" s="23" customFormat="1" x14ac:dyDescent="0.25">
      <c r="B225" s="239"/>
      <c r="G225" s="239"/>
      <c r="H225" s="239"/>
      <c r="I225" s="239"/>
      <c r="J225" s="239"/>
      <c r="K225" s="239"/>
      <c r="L225" s="239"/>
      <c r="M225" s="239"/>
      <c r="N225" s="239"/>
      <c r="O225" s="239"/>
    </row>
    <row r="226" spans="2:15" s="23" customFormat="1" x14ac:dyDescent="0.25">
      <c r="B226" s="239"/>
      <c r="G226" s="239"/>
      <c r="H226" s="239"/>
      <c r="I226" s="239"/>
      <c r="J226" s="239"/>
      <c r="K226" s="239"/>
      <c r="L226" s="239"/>
      <c r="M226" s="239"/>
      <c r="N226" s="239"/>
      <c r="O226" s="239"/>
    </row>
    <row r="227" spans="2:15" s="23" customFormat="1" x14ac:dyDescent="0.25">
      <c r="B227" s="239"/>
      <c r="G227" s="239"/>
      <c r="H227" s="239"/>
      <c r="I227" s="239"/>
      <c r="J227" s="239"/>
      <c r="K227" s="239"/>
      <c r="L227" s="239"/>
      <c r="M227" s="239"/>
      <c r="N227" s="239"/>
      <c r="O227" s="239"/>
    </row>
    <row r="228" spans="2:15" s="23" customFormat="1" x14ac:dyDescent="0.25">
      <c r="B228" s="239"/>
      <c r="G228" s="239"/>
      <c r="H228" s="239"/>
      <c r="I228" s="239"/>
      <c r="J228" s="239"/>
      <c r="K228" s="239"/>
      <c r="L228" s="239"/>
      <c r="M228" s="239"/>
      <c r="N228" s="239"/>
      <c r="O228" s="239"/>
    </row>
    <row r="229" spans="2:15" s="23" customFormat="1" x14ac:dyDescent="0.25">
      <c r="B229" s="239"/>
      <c r="G229" s="239"/>
      <c r="H229" s="239"/>
      <c r="I229" s="239"/>
      <c r="J229" s="239"/>
      <c r="K229" s="239"/>
      <c r="L229" s="239"/>
      <c r="M229" s="239"/>
      <c r="N229" s="239"/>
      <c r="O229" s="239"/>
    </row>
    <row r="230" spans="2:15" s="23" customFormat="1" x14ac:dyDescent="0.25">
      <c r="B230" s="239"/>
      <c r="G230" s="239"/>
      <c r="H230" s="239"/>
      <c r="I230" s="239"/>
      <c r="J230" s="239"/>
      <c r="K230" s="239"/>
      <c r="L230" s="239"/>
      <c r="M230" s="239"/>
      <c r="N230" s="239"/>
      <c r="O230" s="239"/>
    </row>
    <row r="231" spans="2:15" s="23" customFormat="1" x14ac:dyDescent="0.25">
      <c r="B231" s="239"/>
      <c r="G231" s="239"/>
      <c r="H231" s="239"/>
      <c r="I231" s="239"/>
      <c r="J231" s="239"/>
      <c r="K231" s="239"/>
      <c r="L231" s="239"/>
      <c r="M231" s="239"/>
      <c r="N231" s="239"/>
      <c r="O231" s="239"/>
    </row>
    <row r="232" spans="2:15" s="23" customFormat="1" x14ac:dyDescent="0.25">
      <c r="B232" s="239"/>
      <c r="G232" s="239"/>
      <c r="H232" s="239"/>
      <c r="I232" s="239"/>
      <c r="J232" s="239"/>
      <c r="K232" s="239"/>
      <c r="L232" s="239"/>
      <c r="M232" s="239"/>
      <c r="N232" s="239"/>
      <c r="O232" s="239"/>
    </row>
    <row r="233" spans="2:15" s="23" customFormat="1" x14ac:dyDescent="0.25">
      <c r="B233" s="239"/>
      <c r="G233" s="239"/>
      <c r="H233" s="239"/>
      <c r="I233" s="239"/>
      <c r="J233" s="239"/>
      <c r="K233" s="239"/>
      <c r="L233" s="239"/>
      <c r="M233" s="239"/>
      <c r="N233" s="239"/>
      <c r="O233" s="239"/>
    </row>
    <row r="234" spans="2:15" s="23" customFormat="1" x14ac:dyDescent="0.25">
      <c r="B234" s="239"/>
      <c r="G234" s="239"/>
      <c r="H234" s="239"/>
      <c r="I234" s="239"/>
      <c r="J234" s="239"/>
      <c r="K234" s="239"/>
      <c r="L234" s="239"/>
      <c r="M234" s="239"/>
      <c r="N234" s="239"/>
      <c r="O234" s="239"/>
    </row>
    <row r="235" spans="2:15" s="23" customFormat="1" x14ac:dyDescent="0.25">
      <c r="B235" s="239"/>
      <c r="G235" s="239"/>
      <c r="H235" s="239"/>
      <c r="I235" s="239"/>
      <c r="J235" s="239"/>
      <c r="K235" s="239"/>
      <c r="L235" s="239"/>
      <c r="M235" s="239"/>
      <c r="N235" s="239"/>
      <c r="O235" s="239"/>
    </row>
    <row r="236" spans="2:15" s="23" customFormat="1" x14ac:dyDescent="0.25">
      <c r="B236" s="239"/>
      <c r="G236" s="239"/>
      <c r="H236" s="239"/>
      <c r="I236" s="239"/>
      <c r="J236" s="239"/>
      <c r="K236" s="239"/>
      <c r="L236" s="239"/>
      <c r="M236" s="239"/>
      <c r="N236" s="239"/>
      <c r="O236" s="239"/>
    </row>
    <row r="237" spans="2:15" s="23" customFormat="1" x14ac:dyDescent="0.25">
      <c r="B237" s="239"/>
      <c r="G237" s="239"/>
      <c r="H237" s="239"/>
      <c r="I237" s="239"/>
      <c r="J237" s="239"/>
      <c r="K237" s="239"/>
      <c r="L237" s="239"/>
      <c r="M237" s="239"/>
      <c r="N237" s="239"/>
      <c r="O237" s="239"/>
    </row>
    <row r="238" spans="2:15" s="23" customFormat="1" x14ac:dyDescent="0.25">
      <c r="B238" s="239"/>
      <c r="G238" s="239"/>
      <c r="H238" s="239"/>
      <c r="I238" s="239"/>
      <c r="J238" s="239"/>
      <c r="K238" s="239"/>
      <c r="L238" s="239"/>
      <c r="M238" s="239"/>
      <c r="N238" s="239"/>
      <c r="O238" s="239"/>
    </row>
    <row r="239" spans="2:15" s="23" customFormat="1" x14ac:dyDescent="0.25">
      <c r="B239" s="239"/>
      <c r="G239" s="239"/>
      <c r="H239" s="239"/>
      <c r="I239" s="239"/>
      <c r="J239" s="239"/>
      <c r="K239" s="239"/>
      <c r="L239" s="239"/>
      <c r="M239" s="239"/>
      <c r="N239" s="239"/>
      <c r="O239" s="239"/>
    </row>
    <row r="240" spans="2:15" s="23" customFormat="1" x14ac:dyDescent="0.25">
      <c r="B240" s="239"/>
      <c r="G240" s="239"/>
      <c r="H240" s="239"/>
      <c r="I240" s="239"/>
      <c r="J240" s="239"/>
      <c r="K240" s="239"/>
      <c r="L240" s="239"/>
      <c r="M240" s="239"/>
      <c r="N240" s="239"/>
      <c r="O240" s="239"/>
    </row>
    <row r="241" spans="2:15" s="23" customFormat="1" x14ac:dyDescent="0.25">
      <c r="B241" s="239"/>
      <c r="G241" s="239"/>
      <c r="H241" s="239"/>
      <c r="I241" s="239"/>
      <c r="J241" s="239"/>
      <c r="K241" s="239"/>
      <c r="L241" s="239"/>
      <c r="M241" s="239"/>
      <c r="N241" s="239"/>
      <c r="O241" s="239"/>
    </row>
    <row r="242" spans="2:15" s="23" customFormat="1" x14ac:dyDescent="0.25">
      <c r="B242" s="239"/>
      <c r="G242" s="239"/>
      <c r="H242" s="239"/>
      <c r="I242" s="239"/>
      <c r="J242" s="239"/>
      <c r="K242" s="239"/>
      <c r="L242" s="239"/>
      <c r="M242" s="239"/>
      <c r="N242" s="239"/>
      <c r="O242" s="239"/>
    </row>
    <row r="243" spans="2:15" s="23" customFormat="1" x14ac:dyDescent="0.25">
      <c r="B243" s="239"/>
      <c r="G243" s="239"/>
      <c r="H243" s="239"/>
      <c r="I243" s="239"/>
      <c r="J243" s="239"/>
      <c r="K243" s="239"/>
      <c r="L243" s="239"/>
      <c r="M243" s="239"/>
      <c r="N243" s="239"/>
      <c r="O243" s="239"/>
    </row>
    <row r="244" spans="2:15" s="23" customFormat="1" x14ac:dyDescent="0.25">
      <c r="B244" s="239"/>
      <c r="G244" s="239"/>
      <c r="H244" s="239"/>
      <c r="I244" s="239"/>
      <c r="J244" s="239"/>
      <c r="K244" s="239"/>
      <c r="L244" s="239"/>
      <c r="M244" s="239"/>
      <c r="N244" s="239"/>
      <c r="O244" s="239"/>
    </row>
    <row r="245" spans="2:15" s="23" customFormat="1" x14ac:dyDescent="0.25">
      <c r="B245" s="239"/>
      <c r="G245" s="239"/>
      <c r="H245" s="239"/>
      <c r="I245" s="239"/>
      <c r="J245" s="239"/>
      <c r="K245" s="239"/>
      <c r="L245" s="239"/>
      <c r="M245" s="239"/>
      <c r="N245" s="239"/>
      <c r="O245" s="239"/>
    </row>
    <row r="246" spans="2:15" s="23" customFormat="1" x14ac:dyDescent="0.25">
      <c r="B246" s="239"/>
      <c r="G246" s="239"/>
      <c r="H246" s="239"/>
      <c r="I246" s="239"/>
      <c r="J246" s="239"/>
      <c r="K246" s="239"/>
      <c r="L246" s="239"/>
      <c r="M246" s="239"/>
      <c r="N246" s="239"/>
      <c r="O246" s="239"/>
    </row>
    <row r="247" spans="2:15" s="23" customFormat="1" x14ac:dyDescent="0.25">
      <c r="B247" s="239"/>
      <c r="G247" s="239"/>
      <c r="H247" s="239"/>
      <c r="I247" s="239"/>
      <c r="J247" s="239"/>
      <c r="K247" s="239"/>
      <c r="L247" s="239"/>
      <c r="M247" s="239"/>
      <c r="N247" s="239"/>
      <c r="O247" s="239"/>
    </row>
    <row r="248" spans="2:15" s="23" customFormat="1" x14ac:dyDescent="0.25">
      <c r="B248" s="239"/>
      <c r="G248" s="239"/>
      <c r="H248" s="239"/>
      <c r="I248" s="239"/>
      <c r="J248" s="239"/>
      <c r="K248" s="239"/>
      <c r="L248" s="239"/>
      <c r="M248" s="239"/>
      <c r="N248" s="239"/>
      <c r="O248" s="239"/>
    </row>
    <row r="249" spans="2:15" s="23" customFormat="1" x14ac:dyDescent="0.25">
      <c r="B249" s="239"/>
      <c r="G249" s="239"/>
      <c r="H249" s="239"/>
      <c r="I249" s="239"/>
      <c r="J249" s="239"/>
      <c r="K249" s="239"/>
      <c r="L249" s="239"/>
      <c r="M249" s="239"/>
      <c r="N249" s="239"/>
      <c r="O249" s="239"/>
    </row>
    <row r="250" spans="2:15" s="23" customFormat="1" x14ac:dyDescent="0.25">
      <c r="B250" s="239"/>
      <c r="G250" s="239"/>
      <c r="H250" s="239"/>
      <c r="I250" s="239"/>
      <c r="J250" s="239"/>
      <c r="K250" s="239"/>
      <c r="L250" s="239"/>
      <c r="M250" s="239"/>
      <c r="N250" s="239"/>
      <c r="O250" s="239"/>
    </row>
    <row r="251" spans="2:15" s="23" customFormat="1" x14ac:dyDescent="0.25">
      <c r="B251" s="239"/>
      <c r="G251" s="239"/>
      <c r="H251" s="239"/>
      <c r="I251" s="239"/>
      <c r="J251" s="239"/>
      <c r="K251" s="239"/>
      <c r="L251" s="239"/>
      <c r="M251" s="239"/>
      <c r="N251" s="239"/>
      <c r="O251" s="239"/>
    </row>
    <row r="252" spans="2:15" s="23" customFormat="1" x14ac:dyDescent="0.25">
      <c r="B252" s="239"/>
      <c r="G252" s="239"/>
      <c r="H252" s="239"/>
      <c r="I252" s="239"/>
      <c r="J252" s="239"/>
      <c r="K252" s="239"/>
      <c r="L252" s="239"/>
      <c r="M252" s="239"/>
      <c r="N252" s="239"/>
      <c r="O252" s="239"/>
    </row>
    <row r="253" spans="2:15" s="23" customFormat="1" x14ac:dyDescent="0.25">
      <c r="B253" s="239"/>
      <c r="G253" s="239"/>
      <c r="H253" s="239"/>
      <c r="I253" s="239"/>
      <c r="J253" s="239"/>
      <c r="K253" s="239"/>
      <c r="L253" s="239"/>
      <c r="M253" s="239"/>
      <c r="N253" s="239"/>
      <c r="O253" s="239"/>
    </row>
    <row r="254" spans="2:15" s="23" customFormat="1" x14ac:dyDescent="0.25">
      <c r="B254" s="239"/>
      <c r="G254" s="239"/>
      <c r="H254" s="239"/>
      <c r="I254" s="239"/>
      <c r="J254" s="239"/>
      <c r="K254" s="239"/>
      <c r="L254" s="239"/>
      <c r="M254" s="239"/>
      <c r="N254" s="239"/>
      <c r="O254" s="239"/>
    </row>
    <row r="255" spans="2:15" s="23" customFormat="1" x14ac:dyDescent="0.25">
      <c r="B255" s="239"/>
      <c r="G255" s="239"/>
      <c r="H255" s="239"/>
      <c r="I255" s="239"/>
      <c r="J255" s="239"/>
      <c r="K255" s="239"/>
      <c r="L255" s="239"/>
      <c r="M255" s="239"/>
      <c r="N255" s="239"/>
      <c r="O255" s="239"/>
    </row>
    <row r="256" spans="2:15" s="23" customFormat="1" x14ac:dyDescent="0.25">
      <c r="B256" s="239"/>
      <c r="G256" s="239"/>
      <c r="H256" s="239"/>
      <c r="I256" s="239"/>
      <c r="J256" s="239"/>
      <c r="K256" s="239"/>
      <c r="L256" s="239"/>
      <c r="M256" s="239"/>
      <c r="N256" s="239"/>
      <c r="O256" s="239"/>
    </row>
    <row r="257" spans="2:15" s="23" customFormat="1" x14ac:dyDescent="0.25">
      <c r="B257" s="239"/>
      <c r="G257" s="239"/>
      <c r="H257" s="239"/>
      <c r="I257" s="239"/>
      <c r="J257" s="239"/>
      <c r="K257" s="239"/>
      <c r="L257" s="239"/>
      <c r="M257" s="239"/>
      <c r="N257" s="239"/>
      <c r="O257" s="239"/>
    </row>
    <row r="258" spans="2:15" s="23" customFormat="1" x14ac:dyDescent="0.25">
      <c r="B258" s="239"/>
      <c r="G258" s="239"/>
      <c r="H258" s="239"/>
      <c r="I258" s="239"/>
      <c r="J258" s="239"/>
      <c r="K258" s="239"/>
      <c r="L258" s="239"/>
      <c r="M258" s="239"/>
      <c r="N258" s="239"/>
      <c r="O258" s="239"/>
    </row>
    <row r="259" spans="2:15" s="23" customFormat="1" x14ac:dyDescent="0.25">
      <c r="B259" s="239"/>
      <c r="G259" s="239"/>
      <c r="H259" s="239"/>
      <c r="I259" s="239"/>
      <c r="J259" s="239"/>
      <c r="K259" s="239"/>
      <c r="L259" s="239"/>
      <c r="M259" s="239"/>
      <c r="N259" s="239"/>
      <c r="O259" s="239"/>
    </row>
    <row r="260" spans="2:15" s="23" customFormat="1" x14ac:dyDescent="0.25">
      <c r="B260" s="239"/>
      <c r="G260" s="239"/>
      <c r="H260" s="239"/>
      <c r="I260" s="239"/>
      <c r="J260" s="239"/>
      <c r="K260" s="239"/>
      <c r="L260" s="239"/>
      <c r="M260" s="239"/>
      <c r="N260" s="239"/>
      <c r="O260" s="239"/>
    </row>
    <row r="261" spans="2:15" s="23" customFormat="1" x14ac:dyDescent="0.25">
      <c r="B261" s="239"/>
      <c r="G261" s="239"/>
      <c r="H261" s="239"/>
      <c r="I261" s="239"/>
      <c r="J261" s="239"/>
      <c r="K261" s="239"/>
      <c r="L261" s="239"/>
      <c r="M261" s="239"/>
      <c r="N261" s="239"/>
      <c r="O261" s="239"/>
    </row>
    <row r="262" spans="2:15" s="23" customFormat="1" x14ac:dyDescent="0.25">
      <c r="B262" s="239"/>
      <c r="G262" s="239"/>
      <c r="H262" s="239"/>
      <c r="I262" s="239"/>
      <c r="J262" s="239"/>
      <c r="K262" s="239"/>
      <c r="L262" s="239"/>
      <c r="M262" s="239"/>
      <c r="N262" s="239"/>
      <c r="O262" s="239"/>
    </row>
    <row r="263" spans="2:15" s="23" customFormat="1" x14ac:dyDescent="0.25">
      <c r="B263" s="239"/>
      <c r="G263" s="239"/>
      <c r="H263" s="239"/>
      <c r="I263" s="239"/>
      <c r="J263" s="239"/>
      <c r="K263" s="239"/>
      <c r="L263" s="239"/>
      <c r="M263" s="239"/>
      <c r="N263" s="239"/>
      <c r="O263" s="239"/>
    </row>
    <row r="264" spans="2:15" s="23" customFormat="1" x14ac:dyDescent="0.25">
      <c r="B264" s="239"/>
      <c r="G264" s="239"/>
      <c r="H264" s="239"/>
      <c r="I264" s="239"/>
      <c r="J264" s="239"/>
      <c r="K264" s="239"/>
      <c r="L264" s="239"/>
      <c r="M264" s="239"/>
      <c r="N264" s="239"/>
      <c r="O264" s="239"/>
    </row>
    <row r="265" spans="2:15" s="23" customFormat="1" x14ac:dyDescent="0.25">
      <c r="B265" s="239"/>
      <c r="G265" s="239"/>
      <c r="H265" s="239"/>
      <c r="I265" s="239"/>
      <c r="J265" s="239"/>
      <c r="K265" s="239"/>
      <c r="L265" s="239"/>
      <c r="M265" s="239"/>
      <c r="N265" s="239"/>
      <c r="O265" s="239"/>
    </row>
    <row r="266" spans="2:15" s="23" customFormat="1" x14ac:dyDescent="0.25">
      <c r="B266" s="239"/>
      <c r="G266" s="239"/>
      <c r="H266" s="239"/>
      <c r="I266" s="239"/>
      <c r="J266" s="239"/>
      <c r="K266" s="239"/>
      <c r="L266" s="239"/>
      <c r="M266" s="239"/>
      <c r="N266" s="239"/>
      <c r="O266" s="239"/>
    </row>
    <row r="267" spans="2:15" s="23" customFormat="1" x14ac:dyDescent="0.25">
      <c r="B267" s="239"/>
      <c r="G267" s="239"/>
      <c r="H267" s="239"/>
      <c r="I267" s="239"/>
      <c r="J267" s="239"/>
      <c r="K267" s="239"/>
      <c r="L267" s="239"/>
      <c r="M267" s="239"/>
      <c r="N267" s="239"/>
      <c r="O267" s="239"/>
    </row>
    <row r="268" spans="2:15" s="23" customFormat="1" x14ac:dyDescent="0.25">
      <c r="B268" s="239"/>
      <c r="G268" s="239"/>
      <c r="H268" s="239"/>
      <c r="I268" s="239"/>
      <c r="J268" s="239"/>
      <c r="K268" s="239"/>
      <c r="L268" s="239"/>
      <c r="M268" s="239"/>
      <c r="N268" s="239"/>
      <c r="O268" s="239"/>
    </row>
    <row r="269" spans="2:15" s="23" customFormat="1" x14ac:dyDescent="0.25">
      <c r="B269" s="239"/>
      <c r="G269" s="239"/>
      <c r="H269" s="239"/>
      <c r="I269" s="239"/>
      <c r="J269" s="239"/>
      <c r="K269" s="239"/>
      <c r="L269" s="239"/>
      <c r="M269" s="239"/>
      <c r="N269" s="239"/>
      <c r="O269" s="239"/>
    </row>
    <row r="270" spans="2:15" s="23" customFormat="1" x14ac:dyDescent="0.25">
      <c r="B270" s="239"/>
      <c r="G270" s="239"/>
      <c r="H270" s="239"/>
      <c r="I270" s="239"/>
      <c r="J270" s="239"/>
      <c r="K270" s="239"/>
      <c r="L270" s="239"/>
      <c r="M270" s="239"/>
      <c r="N270" s="239"/>
      <c r="O270" s="239"/>
    </row>
    <row r="271" spans="2:15" s="23" customFormat="1" x14ac:dyDescent="0.25">
      <c r="B271" s="239"/>
      <c r="G271" s="239"/>
      <c r="H271" s="239"/>
      <c r="I271" s="239"/>
      <c r="J271" s="239"/>
      <c r="K271" s="239"/>
      <c r="L271" s="239"/>
      <c r="M271" s="239"/>
      <c r="N271" s="239"/>
      <c r="O271" s="239"/>
    </row>
    <row r="272" spans="2:15" s="23" customFormat="1" x14ac:dyDescent="0.25">
      <c r="B272" s="239"/>
      <c r="G272" s="239"/>
      <c r="H272" s="239"/>
      <c r="I272" s="239"/>
      <c r="J272" s="239"/>
      <c r="K272" s="239"/>
      <c r="L272" s="239"/>
      <c r="M272" s="239"/>
      <c r="N272" s="239"/>
      <c r="O272" s="239"/>
    </row>
    <row r="273" spans="2:15" s="23" customFormat="1" x14ac:dyDescent="0.25">
      <c r="B273" s="239"/>
      <c r="G273" s="239"/>
      <c r="H273" s="239"/>
      <c r="I273" s="239"/>
      <c r="J273" s="239"/>
      <c r="K273" s="239"/>
      <c r="L273" s="239"/>
      <c r="M273" s="239"/>
      <c r="N273" s="239"/>
      <c r="O273" s="239"/>
    </row>
    <row r="274" spans="2:15" s="23" customFormat="1" x14ac:dyDescent="0.25">
      <c r="B274" s="239"/>
      <c r="G274" s="239"/>
      <c r="H274" s="239"/>
      <c r="I274" s="239"/>
      <c r="J274" s="239"/>
      <c r="K274" s="239"/>
      <c r="L274" s="239"/>
      <c r="M274" s="239"/>
      <c r="N274" s="239"/>
      <c r="O274" s="239"/>
    </row>
    <row r="275" spans="2:15" s="23" customFormat="1" x14ac:dyDescent="0.25">
      <c r="B275" s="239"/>
      <c r="G275" s="239"/>
      <c r="H275" s="239"/>
      <c r="I275" s="239"/>
      <c r="J275" s="239"/>
      <c r="K275" s="239"/>
      <c r="L275" s="239"/>
      <c r="M275" s="239"/>
      <c r="N275" s="239"/>
      <c r="O275" s="239"/>
    </row>
    <row r="276" spans="2:15" s="23" customFormat="1" x14ac:dyDescent="0.25">
      <c r="B276" s="239"/>
      <c r="G276" s="239"/>
      <c r="H276" s="239"/>
      <c r="I276" s="239"/>
      <c r="J276" s="239"/>
      <c r="K276" s="239"/>
      <c r="L276" s="239"/>
      <c r="M276" s="239"/>
      <c r="N276" s="239"/>
      <c r="O276" s="239"/>
    </row>
    <row r="277" spans="2:15" s="23" customFormat="1" x14ac:dyDescent="0.25">
      <c r="B277" s="239"/>
      <c r="G277" s="239"/>
      <c r="H277" s="239"/>
      <c r="I277" s="239"/>
      <c r="J277" s="239"/>
      <c r="K277" s="239"/>
      <c r="L277" s="239"/>
      <c r="M277" s="239"/>
      <c r="N277" s="239"/>
      <c r="O277" s="239"/>
    </row>
    <row r="278" spans="2:15" s="23" customFormat="1" x14ac:dyDescent="0.25">
      <c r="B278" s="239"/>
      <c r="G278" s="239"/>
      <c r="H278" s="239"/>
      <c r="I278" s="239"/>
      <c r="J278" s="239"/>
      <c r="K278" s="239"/>
      <c r="L278" s="239"/>
      <c r="M278" s="239"/>
      <c r="N278" s="239"/>
      <c r="O278" s="239"/>
    </row>
    <row r="279" spans="2:15" s="23" customFormat="1" x14ac:dyDescent="0.25">
      <c r="B279" s="239"/>
      <c r="G279" s="239"/>
      <c r="H279" s="239"/>
      <c r="I279" s="239"/>
      <c r="J279" s="239"/>
      <c r="K279" s="239"/>
      <c r="L279" s="239"/>
      <c r="M279" s="239"/>
      <c r="N279" s="239"/>
      <c r="O279" s="239"/>
    </row>
    <row r="280" spans="2:15" s="23" customFormat="1" x14ac:dyDescent="0.25">
      <c r="B280" s="239"/>
      <c r="G280" s="239"/>
      <c r="H280" s="239"/>
      <c r="I280" s="239"/>
      <c r="J280" s="239"/>
      <c r="K280" s="239"/>
      <c r="L280" s="239"/>
      <c r="M280" s="239"/>
      <c r="N280" s="239"/>
      <c r="O280" s="239"/>
    </row>
    <row r="281" spans="2:15" s="23" customFormat="1" x14ac:dyDescent="0.25">
      <c r="B281" s="239"/>
      <c r="G281" s="239"/>
      <c r="H281" s="239"/>
      <c r="I281" s="239"/>
      <c r="J281" s="239"/>
      <c r="K281" s="239"/>
      <c r="L281" s="239"/>
      <c r="M281" s="239"/>
      <c r="N281" s="239"/>
      <c r="O281" s="239"/>
    </row>
    <row r="282" spans="2:15" s="23" customFormat="1" x14ac:dyDescent="0.25">
      <c r="B282" s="239"/>
      <c r="G282" s="239"/>
      <c r="H282" s="239"/>
      <c r="I282" s="239"/>
      <c r="J282" s="239"/>
      <c r="K282" s="239"/>
      <c r="L282" s="239"/>
      <c r="M282" s="239"/>
      <c r="N282" s="239"/>
      <c r="O282" s="239"/>
    </row>
    <row r="283" spans="2:15" s="23" customFormat="1" x14ac:dyDescent="0.25">
      <c r="B283" s="239"/>
      <c r="G283" s="239"/>
      <c r="H283" s="239"/>
      <c r="I283" s="239"/>
      <c r="J283" s="239"/>
      <c r="K283" s="239"/>
      <c r="L283" s="239"/>
      <c r="M283" s="239"/>
      <c r="N283" s="239"/>
      <c r="O283" s="239"/>
    </row>
    <row r="284" spans="2:15" s="23" customFormat="1" x14ac:dyDescent="0.25">
      <c r="B284" s="239"/>
      <c r="G284" s="239"/>
      <c r="H284" s="239"/>
      <c r="I284" s="239"/>
      <c r="J284" s="239"/>
      <c r="K284" s="239"/>
      <c r="L284" s="239"/>
      <c r="M284" s="239"/>
      <c r="N284" s="239"/>
      <c r="O284" s="239"/>
    </row>
    <row r="285" spans="2:15" s="23" customFormat="1" x14ac:dyDescent="0.25">
      <c r="B285" s="239"/>
      <c r="G285" s="239"/>
      <c r="H285" s="239"/>
      <c r="I285" s="239"/>
      <c r="J285" s="239"/>
      <c r="K285" s="239"/>
      <c r="L285" s="239"/>
      <c r="M285" s="239"/>
      <c r="N285" s="239"/>
      <c r="O285" s="239"/>
    </row>
    <row r="286" spans="2:15" s="23" customFormat="1" x14ac:dyDescent="0.25">
      <c r="B286" s="239"/>
      <c r="G286" s="239"/>
      <c r="H286" s="239"/>
      <c r="I286" s="239"/>
      <c r="J286" s="239"/>
      <c r="K286" s="239"/>
      <c r="L286" s="239"/>
      <c r="M286" s="239"/>
      <c r="N286" s="239"/>
      <c r="O286" s="239"/>
    </row>
    <row r="287" spans="2:15" s="23" customFormat="1" x14ac:dyDescent="0.25">
      <c r="B287" s="239"/>
      <c r="G287" s="239"/>
      <c r="H287" s="239"/>
      <c r="I287" s="239"/>
      <c r="J287" s="239"/>
      <c r="K287" s="239"/>
      <c r="L287" s="239"/>
      <c r="M287" s="239"/>
      <c r="N287" s="239"/>
      <c r="O287" s="239"/>
    </row>
    <row r="288" spans="2:15" s="23" customFormat="1" x14ac:dyDescent="0.25">
      <c r="B288" s="239"/>
      <c r="G288" s="239"/>
      <c r="H288" s="239"/>
      <c r="I288" s="239"/>
      <c r="J288" s="239"/>
      <c r="K288" s="239"/>
      <c r="L288" s="239"/>
      <c r="M288" s="239"/>
      <c r="N288" s="239"/>
      <c r="O288" s="239"/>
    </row>
    <row r="289" spans="2:15" s="23" customFormat="1" x14ac:dyDescent="0.25">
      <c r="B289" s="239"/>
      <c r="G289" s="239"/>
      <c r="H289" s="239"/>
      <c r="I289" s="239"/>
      <c r="J289" s="239"/>
      <c r="K289" s="239"/>
      <c r="L289" s="239"/>
      <c r="M289" s="239"/>
      <c r="N289" s="239"/>
      <c r="O289" s="239"/>
    </row>
    <row r="290" spans="2:15" s="23" customFormat="1" x14ac:dyDescent="0.25">
      <c r="B290" s="239"/>
      <c r="G290" s="239"/>
      <c r="H290" s="239"/>
      <c r="I290" s="239"/>
      <c r="J290" s="239"/>
      <c r="K290" s="239"/>
      <c r="L290" s="239"/>
      <c r="M290" s="239"/>
      <c r="N290" s="239"/>
      <c r="O290" s="239"/>
    </row>
    <row r="291" spans="2:15" s="23" customFormat="1" x14ac:dyDescent="0.25">
      <c r="B291" s="239"/>
      <c r="G291" s="239"/>
      <c r="H291" s="239"/>
      <c r="I291" s="239"/>
      <c r="J291" s="239"/>
      <c r="K291" s="239"/>
      <c r="L291" s="239"/>
      <c r="M291" s="239"/>
      <c r="N291" s="239"/>
      <c r="O291" s="239"/>
    </row>
    <row r="292" spans="2:15" s="23" customFormat="1" x14ac:dyDescent="0.25">
      <c r="B292" s="239"/>
      <c r="G292" s="239"/>
      <c r="H292" s="239"/>
      <c r="I292" s="239"/>
      <c r="J292" s="239"/>
      <c r="K292" s="239"/>
      <c r="L292" s="239"/>
      <c r="M292" s="239"/>
      <c r="N292" s="239"/>
      <c r="O292" s="239"/>
    </row>
    <row r="293" spans="2:15" s="23" customFormat="1" x14ac:dyDescent="0.25">
      <c r="B293" s="239"/>
      <c r="G293" s="239"/>
      <c r="H293" s="239"/>
      <c r="I293" s="239"/>
      <c r="J293" s="239"/>
      <c r="K293" s="239"/>
      <c r="L293" s="239"/>
      <c r="M293" s="239"/>
      <c r="N293" s="239"/>
      <c r="O293" s="239"/>
    </row>
    <row r="294" spans="2:15" s="23" customFormat="1" x14ac:dyDescent="0.25">
      <c r="B294" s="239"/>
      <c r="G294" s="239"/>
      <c r="H294" s="239"/>
      <c r="I294" s="239"/>
      <c r="J294" s="239"/>
      <c r="K294" s="239"/>
      <c r="L294" s="239"/>
      <c r="M294" s="239"/>
      <c r="N294" s="239"/>
      <c r="O294" s="239"/>
    </row>
    <row r="295" spans="2:15" s="23" customFormat="1" x14ac:dyDescent="0.25">
      <c r="B295" s="239"/>
      <c r="G295" s="239"/>
      <c r="H295" s="239"/>
      <c r="I295" s="239"/>
      <c r="J295" s="239"/>
      <c r="K295" s="239"/>
      <c r="L295" s="239"/>
      <c r="M295" s="239"/>
      <c r="N295" s="239"/>
      <c r="O295" s="239"/>
    </row>
    <row r="296" spans="2:15" s="23" customFormat="1" x14ac:dyDescent="0.25">
      <c r="B296" s="239"/>
      <c r="G296" s="239"/>
      <c r="H296" s="239"/>
      <c r="I296" s="239"/>
      <c r="J296" s="239"/>
      <c r="K296" s="239"/>
      <c r="L296" s="239"/>
      <c r="M296" s="239"/>
      <c r="N296" s="239"/>
      <c r="O296" s="239"/>
    </row>
    <row r="297" spans="2:15" s="23" customFormat="1" x14ac:dyDescent="0.25">
      <c r="B297" s="239"/>
      <c r="G297" s="239"/>
      <c r="H297" s="239"/>
      <c r="I297" s="239"/>
      <c r="J297" s="239"/>
      <c r="K297" s="239"/>
      <c r="L297" s="239"/>
      <c r="M297" s="239"/>
      <c r="N297" s="239"/>
      <c r="O297" s="239"/>
    </row>
    <row r="298" spans="2:15" s="23" customFormat="1" x14ac:dyDescent="0.25">
      <c r="B298" s="239"/>
      <c r="G298" s="239"/>
      <c r="H298" s="239"/>
      <c r="I298" s="239"/>
      <c r="J298" s="239"/>
      <c r="K298" s="239"/>
      <c r="L298" s="239"/>
      <c r="M298" s="239"/>
      <c r="N298" s="239"/>
      <c r="O298" s="239"/>
    </row>
    <row r="299" spans="2:15" s="23" customFormat="1" x14ac:dyDescent="0.25">
      <c r="B299" s="239"/>
      <c r="G299" s="239"/>
      <c r="H299" s="239"/>
      <c r="I299" s="239"/>
      <c r="J299" s="239"/>
      <c r="K299" s="239"/>
      <c r="L299" s="239"/>
      <c r="M299" s="239"/>
      <c r="N299" s="239"/>
      <c r="O299" s="239"/>
    </row>
    <row r="300" spans="2:15" s="23" customFormat="1" x14ac:dyDescent="0.25">
      <c r="B300" s="239"/>
      <c r="G300" s="239"/>
      <c r="H300" s="239"/>
      <c r="I300" s="239"/>
      <c r="J300" s="239"/>
      <c r="K300" s="239"/>
      <c r="L300" s="239"/>
      <c r="M300" s="239"/>
      <c r="N300" s="239"/>
      <c r="O300" s="239"/>
    </row>
    <row r="301" spans="2:15" s="23" customFormat="1" x14ac:dyDescent="0.25">
      <c r="B301" s="239"/>
      <c r="G301" s="239"/>
      <c r="H301" s="239"/>
      <c r="I301" s="239"/>
      <c r="J301" s="239"/>
      <c r="K301" s="239"/>
      <c r="L301" s="239"/>
      <c r="M301" s="239"/>
      <c r="N301" s="239"/>
      <c r="O301" s="239"/>
    </row>
    <row r="302" spans="2:15" s="23" customFormat="1" x14ac:dyDescent="0.25">
      <c r="B302" s="239"/>
      <c r="G302" s="239"/>
      <c r="H302" s="239"/>
      <c r="I302" s="239"/>
      <c r="J302" s="239"/>
      <c r="K302" s="239"/>
      <c r="L302" s="239"/>
      <c r="M302" s="239"/>
      <c r="N302" s="239"/>
      <c r="O302" s="239"/>
    </row>
    <row r="303" spans="2:15" s="23" customFormat="1" x14ac:dyDescent="0.25">
      <c r="B303" s="239"/>
      <c r="G303" s="239"/>
      <c r="H303" s="239"/>
      <c r="I303" s="239"/>
      <c r="J303" s="239"/>
      <c r="K303" s="239"/>
      <c r="L303" s="239"/>
      <c r="M303" s="239"/>
      <c r="N303" s="239"/>
      <c r="O303" s="239"/>
    </row>
    <row r="304" spans="2:15" s="23" customFormat="1" x14ac:dyDescent="0.25">
      <c r="B304" s="239"/>
      <c r="G304" s="239"/>
      <c r="H304" s="239"/>
      <c r="I304" s="239"/>
      <c r="J304" s="239"/>
      <c r="K304" s="239"/>
      <c r="L304" s="239"/>
      <c r="M304" s="239"/>
      <c r="N304" s="239"/>
      <c r="O304" s="239"/>
    </row>
    <row r="305" spans="2:15" s="23" customFormat="1" x14ac:dyDescent="0.25">
      <c r="B305" s="239"/>
      <c r="G305" s="239"/>
      <c r="H305" s="239"/>
      <c r="I305" s="239"/>
      <c r="J305" s="239"/>
      <c r="K305" s="239"/>
      <c r="L305" s="239"/>
      <c r="M305" s="239"/>
      <c r="N305" s="239"/>
      <c r="O305" s="239"/>
    </row>
    <row r="306" spans="2:15" s="23" customFormat="1" x14ac:dyDescent="0.25">
      <c r="B306" s="239"/>
      <c r="G306" s="239"/>
      <c r="H306" s="239"/>
      <c r="I306" s="239"/>
      <c r="J306" s="239"/>
      <c r="K306" s="239"/>
      <c r="L306" s="239"/>
      <c r="M306" s="239"/>
      <c r="N306" s="239"/>
      <c r="O306" s="239"/>
    </row>
    <row r="307" spans="2:15" s="23" customFormat="1" x14ac:dyDescent="0.25">
      <c r="B307" s="239"/>
      <c r="G307" s="239"/>
      <c r="H307" s="239"/>
      <c r="I307" s="239"/>
      <c r="J307" s="239"/>
      <c r="K307" s="239"/>
      <c r="L307" s="239"/>
      <c r="M307" s="239"/>
      <c r="N307" s="239"/>
      <c r="O307" s="239"/>
    </row>
    <row r="308" spans="2:15" s="23" customFormat="1" x14ac:dyDescent="0.25">
      <c r="B308" s="239"/>
      <c r="G308" s="239"/>
      <c r="H308" s="239"/>
      <c r="I308" s="239"/>
      <c r="J308" s="239"/>
      <c r="K308" s="239"/>
      <c r="L308" s="239"/>
      <c r="M308" s="239"/>
      <c r="N308" s="239"/>
      <c r="O308" s="239"/>
    </row>
    <row r="309" spans="2:15" s="23" customFormat="1" x14ac:dyDescent="0.25">
      <c r="B309" s="239"/>
      <c r="G309" s="239"/>
      <c r="H309" s="239"/>
      <c r="I309" s="239"/>
      <c r="J309" s="239"/>
      <c r="K309" s="239"/>
      <c r="L309" s="239"/>
      <c r="M309" s="239"/>
      <c r="N309" s="239"/>
      <c r="O309" s="239"/>
    </row>
    <row r="310" spans="2:15" s="23" customFormat="1" x14ac:dyDescent="0.25">
      <c r="B310" s="239"/>
      <c r="G310" s="239"/>
      <c r="H310" s="239"/>
      <c r="I310" s="239"/>
      <c r="J310" s="239"/>
      <c r="K310" s="239"/>
      <c r="L310" s="239"/>
      <c r="M310" s="239"/>
      <c r="N310" s="239"/>
      <c r="O310" s="239"/>
    </row>
    <row r="311" spans="2:15" s="23" customFormat="1" x14ac:dyDescent="0.25">
      <c r="B311" s="239"/>
      <c r="G311" s="239"/>
      <c r="H311" s="239"/>
      <c r="I311" s="239"/>
      <c r="J311" s="239"/>
      <c r="K311" s="239"/>
      <c r="L311" s="239"/>
      <c r="M311" s="239"/>
      <c r="N311" s="239"/>
      <c r="O311" s="239"/>
    </row>
    <row r="312" spans="2:15" s="23" customFormat="1" x14ac:dyDescent="0.25">
      <c r="B312" s="239"/>
      <c r="G312" s="239"/>
      <c r="H312" s="239"/>
      <c r="I312" s="239"/>
      <c r="J312" s="239"/>
      <c r="K312" s="239"/>
      <c r="L312" s="239"/>
      <c r="M312" s="239"/>
      <c r="N312" s="239"/>
      <c r="O312" s="239"/>
    </row>
    <row r="313" spans="2:15" s="23" customFormat="1" x14ac:dyDescent="0.25">
      <c r="B313" s="239"/>
      <c r="G313" s="239"/>
      <c r="H313" s="239"/>
      <c r="I313" s="239"/>
      <c r="J313" s="239"/>
      <c r="K313" s="239"/>
      <c r="L313" s="239"/>
      <c r="M313" s="239"/>
      <c r="N313" s="239"/>
      <c r="O313" s="239"/>
    </row>
    <row r="314" spans="2:15" s="23" customFormat="1" x14ac:dyDescent="0.25">
      <c r="B314" s="239"/>
      <c r="G314" s="239"/>
      <c r="H314" s="239"/>
      <c r="I314" s="239"/>
      <c r="J314" s="239"/>
      <c r="K314" s="239"/>
      <c r="L314" s="239"/>
      <c r="M314" s="239"/>
      <c r="N314" s="239"/>
      <c r="O314" s="239"/>
    </row>
    <row r="315" spans="2:15" s="23" customFormat="1" x14ac:dyDescent="0.25">
      <c r="B315" s="239"/>
      <c r="G315" s="239"/>
      <c r="H315" s="239"/>
      <c r="I315" s="239"/>
      <c r="J315" s="239"/>
      <c r="K315" s="239"/>
      <c r="L315" s="239"/>
      <c r="M315" s="239"/>
      <c r="N315" s="239"/>
      <c r="O315" s="239"/>
    </row>
    <row r="316" spans="2:15" s="23" customFormat="1" x14ac:dyDescent="0.25">
      <c r="B316" s="239"/>
      <c r="G316" s="239"/>
      <c r="H316" s="239"/>
      <c r="I316" s="239"/>
      <c r="J316" s="239"/>
      <c r="K316" s="239"/>
      <c r="L316" s="239"/>
      <c r="M316" s="239"/>
      <c r="N316" s="239"/>
      <c r="O316" s="239"/>
    </row>
    <row r="317" spans="2:15" s="23" customFormat="1" x14ac:dyDescent="0.25">
      <c r="B317" s="239"/>
      <c r="G317" s="239"/>
      <c r="H317" s="239"/>
      <c r="I317" s="239"/>
      <c r="J317" s="239"/>
      <c r="K317" s="239"/>
      <c r="L317" s="239"/>
      <c r="M317" s="239"/>
      <c r="N317" s="239"/>
      <c r="O317" s="239"/>
    </row>
    <row r="318" spans="2:15" s="23" customFormat="1" x14ac:dyDescent="0.25">
      <c r="B318" s="239"/>
      <c r="G318" s="239"/>
      <c r="H318" s="239"/>
      <c r="I318" s="239"/>
      <c r="J318" s="239"/>
      <c r="K318" s="239"/>
      <c r="L318" s="239"/>
      <c r="M318" s="239"/>
      <c r="N318" s="239"/>
      <c r="O318" s="239"/>
    </row>
    <row r="319" spans="2:15" s="23" customFormat="1" x14ac:dyDescent="0.25">
      <c r="B319" s="239"/>
      <c r="G319" s="239"/>
      <c r="H319" s="239"/>
      <c r="I319" s="239"/>
      <c r="J319" s="239"/>
      <c r="K319" s="239"/>
      <c r="L319" s="239"/>
      <c r="M319" s="239"/>
      <c r="N319" s="239"/>
      <c r="O319" s="239"/>
    </row>
    <row r="320" spans="2:15" s="23" customFormat="1" x14ac:dyDescent="0.25">
      <c r="B320" s="239"/>
      <c r="G320" s="239"/>
      <c r="H320" s="239"/>
      <c r="I320" s="239"/>
      <c r="J320" s="239"/>
      <c r="K320" s="239"/>
      <c r="L320" s="239"/>
      <c r="M320" s="239"/>
      <c r="N320" s="239"/>
      <c r="O320" s="239"/>
    </row>
    <row r="321" spans="2:15" s="23" customFormat="1" x14ac:dyDescent="0.25">
      <c r="B321" s="239"/>
      <c r="G321" s="239"/>
      <c r="H321" s="239"/>
      <c r="I321" s="239"/>
      <c r="J321" s="239"/>
      <c r="K321" s="239"/>
      <c r="L321" s="239"/>
      <c r="M321" s="239"/>
      <c r="N321" s="239"/>
      <c r="O321" s="239"/>
    </row>
    <row r="322" spans="2:15" s="23" customFormat="1" x14ac:dyDescent="0.25">
      <c r="B322" s="239"/>
      <c r="G322" s="239"/>
      <c r="H322" s="239"/>
      <c r="I322" s="239"/>
      <c r="J322" s="239"/>
      <c r="K322" s="239"/>
      <c r="L322" s="239"/>
      <c r="M322" s="239"/>
      <c r="N322" s="239"/>
      <c r="O322" s="239"/>
    </row>
    <row r="323" spans="2:15" s="23" customFormat="1" x14ac:dyDescent="0.25">
      <c r="B323" s="239"/>
      <c r="G323" s="239"/>
      <c r="H323" s="239"/>
      <c r="I323" s="239"/>
      <c r="J323" s="239"/>
      <c r="K323" s="239"/>
      <c r="L323" s="239"/>
      <c r="M323" s="239"/>
      <c r="N323" s="239"/>
      <c r="O323" s="239"/>
    </row>
    <row r="324" spans="2:15" s="23" customFormat="1" x14ac:dyDescent="0.25">
      <c r="B324" s="239"/>
      <c r="G324" s="239"/>
      <c r="H324" s="239"/>
      <c r="I324" s="239"/>
      <c r="J324" s="239"/>
      <c r="K324" s="239"/>
      <c r="L324" s="239"/>
      <c r="M324" s="239"/>
      <c r="N324" s="239"/>
      <c r="O324" s="239"/>
    </row>
    <row r="325" spans="2:15" s="23" customFormat="1" x14ac:dyDescent="0.25">
      <c r="B325" s="239"/>
      <c r="G325" s="239"/>
      <c r="H325" s="239"/>
      <c r="I325" s="239"/>
      <c r="J325" s="239"/>
      <c r="K325" s="239"/>
      <c r="L325" s="239"/>
      <c r="M325" s="239"/>
      <c r="N325" s="239"/>
      <c r="O325" s="239"/>
    </row>
    <row r="326" spans="2:15" s="23" customFormat="1" x14ac:dyDescent="0.25">
      <c r="B326" s="239"/>
      <c r="G326" s="239"/>
      <c r="H326" s="239"/>
      <c r="I326" s="239"/>
      <c r="J326" s="239"/>
      <c r="K326" s="239"/>
      <c r="L326" s="239"/>
      <c r="M326" s="239"/>
      <c r="N326" s="239"/>
      <c r="O326" s="239"/>
    </row>
    <row r="327" spans="2:15" s="23" customFormat="1" x14ac:dyDescent="0.25">
      <c r="B327" s="239"/>
      <c r="G327" s="239"/>
      <c r="H327" s="239"/>
      <c r="I327" s="239"/>
      <c r="J327" s="239"/>
      <c r="K327" s="239"/>
      <c r="L327" s="239"/>
      <c r="M327" s="239"/>
      <c r="N327" s="239"/>
      <c r="O327" s="239"/>
    </row>
    <row r="328" spans="2:15" s="23" customFormat="1" x14ac:dyDescent="0.25">
      <c r="B328" s="239"/>
      <c r="G328" s="239"/>
      <c r="H328" s="239"/>
      <c r="I328" s="239"/>
      <c r="J328" s="239"/>
      <c r="K328" s="239"/>
      <c r="L328" s="239"/>
      <c r="M328" s="239"/>
      <c r="N328" s="239"/>
      <c r="O328" s="239"/>
    </row>
    <row r="329" spans="2:15" s="23" customFormat="1" x14ac:dyDescent="0.25">
      <c r="B329" s="239"/>
      <c r="G329" s="239"/>
      <c r="H329" s="239"/>
      <c r="I329" s="239"/>
      <c r="J329" s="239"/>
      <c r="K329" s="239"/>
      <c r="L329" s="239"/>
      <c r="M329" s="239"/>
      <c r="N329" s="239"/>
      <c r="O329" s="239"/>
    </row>
    <row r="330" spans="2:15" s="23" customFormat="1" x14ac:dyDescent="0.25">
      <c r="B330" s="239"/>
      <c r="G330" s="239"/>
      <c r="H330" s="239"/>
      <c r="I330" s="239"/>
      <c r="J330" s="239"/>
      <c r="K330" s="239"/>
      <c r="L330" s="239"/>
      <c r="M330" s="239"/>
      <c r="N330" s="239"/>
      <c r="O330" s="239"/>
    </row>
    <row r="331" spans="2:15" s="23" customFormat="1" x14ac:dyDescent="0.25">
      <c r="B331" s="239"/>
      <c r="G331" s="239"/>
      <c r="H331" s="239"/>
      <c r="I331" s="239"/>
      <c r="J331" s="239"/>
      <c r="K331" s="239"/>
      <c r="L331" s="239"/>
      <c r="M331" s="239"/>
      <c r="N331" s="239"/>
      <c r="O331" s="239"/>
    </row>
    <row r="332" spans="2:15" s="23" customFormat="1" x14ac:dyDescent="0.25">
      <c r="B332" s="239"/>
      <c r="G332" s="239"/>
      <c r="H332" s="239"/>
      <c r="I332" s="239"/>
      <c r="J332" s="239"/>
      <c r="K332" s="239"/>
      <c r="L332" s="239"/>
      <c r="M332" s="239"/>
      <c r="N332" s="239"/>
      <c r="O332" s="239"/>
    </row>
    <row r="333" spans="2:15" s="23" customFormat="1" x14ac:dyDescent="0.25">
      <c r="B333" s="239"/>
      <c r="G333" s="239"/>
      <c r="H333" s="239"/>
      <c r="I333" s="239"/>
      <c r="J333" s="239"/>
      <c r="K333" s="239"/>
      <c r="L333" s="239"/>
      <c r="M333" s="239"/>
      <c r="N333" s="239"/>
      <c r="O333" s="239"/>
    </row>
    <row r="334" spans="2:15" s="23" customFormat="1" x14ac:dyDescent="0.25">
      <c r="B334" s="239"/>
      <c r="G334" s="239"/>
      <c r="H334" s="239"/>
      <c r="I334" s="239"/>
      <c r="J334" s="239"/>
      <c r="K334" s="239"/>
      <c r="L334" s="239"/>
      <c r="M334" s="239"/>
      <c r="N334" s="239"/>
      <c r="O334" s="239"/>
    </row>
    <row r="335" spans="2:15" s="23" customFormat="1" x14ac:dyDescent="0.25">
      <c r="B335" s="239"/>
      <c r="G335" s="239"/>
      <c r="H335" s="239"/>
      <c r="I335" s="239"/>
      <c r="J335" s="239"/>
      <c r="K335" s="239"/>
      <c r="L335" s="239"/>
      <c r="M335" s="239"/>
      <c r="N335" s="239"/>
      <c r="O335" s="239"/>
    </row>
    <row r="336" spans="2:15" s="23" customFormat="1" x14ac:dyDescent="0.25">
      <c r="B336" s="239"/>
      <c r="G336" s="239"/>
      <c r="H336" s="239"/>
      <c r="I336" s="239"/>
      <c r="J336" s="239"/>
      <c r="K336" s="239"/>
      <c r="L336" s="239"/>
      <c r="M336" s="239"/>
      <c r="N336" s="239"/>
      <c r="O336" s="239"/>
    </row>
    <row r="337" spans="2:15" s="23" customFormat="1" x14ac:dyDescent="0.25">
      <c r="B337" s="239"/>
      <c r="G337" s="239"/>
      <c r="H337" s="239"/>
      <c r="I337" s="239"/>
      <c r="J337" s="239"/>
      <c r="K337" s="239"/>
      <c r="L337" s="239"/>
      <c r="M337" s="239"/>
      <c r="N337" s="239"/>
      <c r="O337" s="239"/>
    </row>
    <row r="338" spans="2:15" s="23" customFormat="1" x14ac:dyDescent="0.25">
      <c r="B338" s="239"/>
      <c r="G338" s="239"/>
      <c r="H338" s="239"/>
      <c r="I338" s="239"/>
      <c r="J338" s="239"/>
      <c r="K338" s="239"/>
      <c r="L338" s="239"/>
      <c r="M338" s="239"/>
      <c r="N338" s="239"/>
      <c r="O338" s="239"/>
    </row>
    <row r="339" spans="2:15" s="23" customFormat="1" x14ac:dyDescent="0.25">
      <c r="B339" s="239"/>
      <c r="G339" s="239"/>
      <c r="H339" s="239"/>
      <c r="I339" s="239"/>
      <c r="J339" s="239"/>
      <c r="K339" s="239"/>
      <c r="L339" s="239"/>
      <c r="M339" s="239"/>
      <c r="N339" s="239"/>
      <c r="O339" s="239"/>
    </row>
    <row r="340" spans="2:15" s="23" customFormat="1" x14ac:dyDescent="0.25">
      <c r="B340" s="239"/>
      <c r="G340" s="239"/>
      <c r="H340" s="239"/>
      <c r="I340" s="239"/>
      <c r="J340" s="239"/>
      <c r="K340" s="239"/>
      <c r="L340" s="239"/>
      <c r="M340" s="239"/>
      <c r="N340" s="239"/>
      <c r="O340" s="239"/>
    </row>
    <row r="341" spans="2:15" s="23" customFormat="1" x14ac:dyDescent="0.25">
      <c r="B341" s="239"/>
      <c r="G341" s="239"/>
      <c r="H341" s="239"/>
      <c r="I341" s="239"/>
      <c r="J341" s="239"/>
      <c r="K341" s="239"/>
      <c r="L341" s="239"/>
      <c r="M341" s="239"/>
      <c r="N341" s="239"/>
      <c r="O341" s="239"/>
    </row>
    <row r="342" spans="2:15" s="23" customFormat="1" x14ac:dyDescent="0.25">
      <c r="B342" s="239"/>
      <c r="G342" s="239"/>
      <c r="H342" s="239"/>
      <c r="I342" s="239"/>
      <c r="J342" s="239"/>
      <c r="K342" s="239"/>
      <c r="L342" s="239"/>
      <c r="M342" s="239"/>
      <c r="N342" s="239"/>
      <c r="O342" s="239"/>
    </row>
    <row r="343" spans="2:15" s="23" customFormat="1" x14ac:dyDescent="0.25">
      <c r="B343" s="239"/>
      <c r="G343" s="239"/>
      <c r="H343" s="239"/>
      <c r="I343" s="239"/>
      <c r="J343" s="239"/>
      <c r="K343" s="239"/>
      <c r="L343" s="239"/>
      <c r="M343" s="239"/>
      <c r="N343" s="239"/>
      <c r="O343" s="239"/>
    </row>
    <row r="344" spans="2:15" s="23" customFormat="1" x14ac:dyDescent="0.25">
      <c r="B344" s="239"/>
      <c r="G344" s="239"/>
      <c r="H344" s="239"/>
      <c r="I344" s="239"/>
      <c r="J344" s="239"/>
      <c r="K344" s="239"/>
      <c r="L344" s="239"/>
      <c r="M344" s="239"/>
      <c r="N344" s="239"/>
      <c r="O344" s="239"/>
    </row>
    <row r="345" spans="2:15" s="23" customFormat="1" x14ac:dyDescent="0.25">
      <c r="B345" s="239"/>
      <c r="G345" s="239"/>
      <c r="H345" s="239"/>
      <c r="I345" s="239"/>
      <c r="J345" s="239"/>
      <c r="K345" s="239"/>
      <c r="L345" s="239"/>
      <c r="M345" s="239"/>
      <c r="N345" s="239"/>
      <c r="O345" s="239"/>
    </row>
    <row r="346" spans="2:15" s="23" customFormat="1" x14ac:dyDescent="0.25">
      <c r="B346" s="239"/>
      <c r="G346" s="239"/>
      <c r="H346" s="239"/>
      <c r="I346" s="239"/>
      <c r="J346" s="239"/>
      <c r="K346" s="239"/>
      <c r="L346" s="239"/>
      <c r="M346" s="239"/>
      <c r="N346" s="239"/>
      <c r="O346" s="239"/>
    </row>
    <row r="347" spans="2:15" s="23" customFormat="1" x14ac:dyDescent="0.25">
      <c r="B347" s="239"/>
      <c r="G347" s="239"/>
      <c r="H347" s="239"/>
      <c r="I347" s="239"/>
      <c r="J347" s="239"/>
      <c r="K347" s="239"/>
      <c r="L347" s="239"/>
      <c r="M347" s="239"/>
      <c r="N347" s="239"/>
      <c r="O347" s="239"/>
    </row>
    <row r="348" spans="2:15" s="23" customFormat="1" x14ac:dyDescent="0.25">
      <c r="B348" s="239"/>
      <c r="G348" s="239"/>
      <c r="H348" s="239"/>
      <c r="I348" s="239"/>
      <c r="J348" s="239"/>
      <c r="K348" s="239"/>
      <c r="L348" s="239"/>
      <c r="M348" s="239"/>
      <c r="N348" s="239"/>
      <c r="O348" s="239"/>
    </row>
    <row r="349" spans="2:15" s="23" customFormat="1" x14ac:dyDescent="0.25">
      <c r="B349" s="239"/>
      <c r="G349" s="239"/>
      <c r="H349" s="239"/>
      <c r="I349" s="239"/>
      <c r="J349" s="239"/>
      <c r="K349" s="239"/>
      <c r="L349" s="239"/>
      <c r="M349" s="239"/>
      <c r="N349" s="239"/>
      <c r="O349" s="239"/>
    </row>
    <row r="350" spans="2:15" s="23" customFormat="1" x14ac:dyDescent="0.25">
      <c r="B350" s="239"/>
      <c r="G350" s="239"/>
      <c r="H350" s="239"/>
      <c r="I350" s="239"/>
      <c r="J350" s="239"/>
      <c r="K350" s="239"/>
      <c r="L350" s="239"/>
      <c r="M350" s="239"/>
      <c r="N350" s="239"/>
      <c r="O350" s="239"/>
    </row>
    <row r="351" spans="2:15" s="23" customFormat="1" x14ac:dyDescent="0.25">
      <c r="B351" s="239"/>
      <c r="G351" s="239"/>
      <c r="H351" s="239"/>
      <c r="I351" s="239"/>
      <c r="J351" s="239"/>
      <c r="K351" s="239"/>
      <c r="L351" s="239"/>
      <c r="M351" s="239"/>
      <c r="N351" s="239"/>
      <c r="O351" s="239"/>
    </row>
    <row r="352" spans="2:15" s="23" customFormat="1" x14ac:dyDescent="0.25">
      <c r="B352" s="239"/>
      <c r="G352" s="239"/>
      <c r="H352" s="239"/>
      <c r="I352" s="239"/>
      <c r="J352" s="239"/>
      <c r="K352" s="239"/>
      <c r="L352" s="239"/>
      <c r="M352" s="239"/>
      <c r="N352" s="239"/>
      <c r="O352" s="239"/>
    </row>
  </sheetData>
  <mergeCells count="27">
    <mergeCell ref="O5:S5"/>
    <mergeCell ref="T5:T7"/>
    <mergeCell ref="B6:B7"/>
    <mergeCell ref="C6:C7"/>
    <mergeCell ref="D6:D7"/>
    <mergeCell ref="E6:E7"/>
    <mergeCell ref="F6:F7"/>
    <mergeCell ref="P6:P7"/>
    <mergeCell ref="H6:H7"/>
    <mergeCell ref="Q6:Q7"/>
    <mergeCell ref="O6:O7"/>
    <mergeCell ref="A1:T1"/>
    <mergeCell ref="A2:T2"/>
    <mergeCell ref="I6:I7"/>
    <mergeCell ref="A3:T3"/>
    <mergeCell ref="A4:S4"/>
    <mergeCell ref="A5:A7"/>
    <mergeCell ref="B5:F5"/>
    <mergeCell ref="G5:M5"/>
    <mergeCell ref="N5:N7"/>
    <mergeCell ref="G6:G7"/>
    <mergeCell ref="R6:R7"/>
    <mergeCell ref="S6:S7"/>
    <mergeCell ref="J6:J7"/>
    <mergeCell ref="K6:K7"/>
    <mergeCell ref="L6:L7"/>
    <mergeCell ref="M6:M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colBreaks count="1" manualBreakCount="1">
    <brk id="20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96"/>
  <sheetViews>
    <sheetView workbookViewId="0">
      <selection activeCell="G18" sqref="G18"/>
    </sheetView>
  </sheetViews>
  <sheetFormatPr baseColWidth="10" defaultColWidth="9.140625" defaultRowHeight="15" x14ac:dyDescent="0.25"/>
  <cols>
    <col min="1" max="1" width="5.7109375" customWidth="1"/>
    <col min="2" max="2" width="28.5703125" customWidth="1"/>
    <col min="3" max="4" width="25.7109375" style="26" bestFit="1" customWidth="1"/>
    <col min="5" max="5" width="12" style="26" bestFit="1" customWidth="1"/>
    <col min="6" max="7" width="25.7109375" style="26" bestFit="1" customWidth="1"/>
    <col min="8" max="8" width="21.28515625" bestFit="1" customWidth="1"/>
    <col min="9" max="9" width="9.140625" style="48" customWidth="1"/>
    <col min="10" max="10" width="9.42578125" style="48" customWidth="1"/>
    <col min="11" max="33" width="11.42578125" style="23" customWidth="1"/>
    <col min="34" max="256" width="11.42578125" customWidth="1"/>
  </cols>
  <sheetData>
    <row r="1" spans="2:12" s="23" customFormat="1" x14ac:dyDescent="0.25">
      <c r="C1" s="239"/>
      <c r="D1" s="239"/>
      <c r="E1" s="239"/>
      <c r="F1" s="239"/>
      <c r="G1" s="239"/>
      <c r="I1" s="240"/>
      <c r="J1" s="240"/>
    </row>
    <row r="2" spans="2:12" s="23" customFormat="1" x14ac:dyDescent="0.25">
      <c r="C2" s="239"/>
      <c r="D2" s="239"/>
      <c r="E2" s="239"/>
      <c r="F2" s="239"/>
      <c r="G2" s="239"/>
      <c r="I2" s="240"/>
      <c r="J2" s="240"/>
    </row>
    <row r="3" spans="2:12" s="23" customFormat="1" ht="18" x14ac:dyDescent="0.25">
      <c r="B3" s="304" t="s">
        <v>1064</v>
      </c>
      <c r="C3" s="304"/>
      <c r="D3" s="304"/>
      <c r="E3" s="304"/>
      <c r="F3" s="304"/>
      <c r="G3" s="304"/>
      <c r="H3" s="304"/>
      <c r="I3" s="304"/>
      <c r="J3" s="304"/>
      <c r="K3" s="96"/>
      <c r="L3" s="96"/>
    </row>
    <row r="4" spans="2:12" s="23" customFormat="1" ht="18" x14ac:dyDescent="0.25">
      <c r="B4" s="304" t="s">
        <v>1065</v>
      </c>
      <c r="C4" s="304"/>
      <c r="D4" s="304"/>
      <c r="E4" s="304"/>
      <c r="F4" s="304"/>
      <c r="G4" s="304"/>
      <c r="H4" s="304"/>
      <c r="I4" s="304"/>
      <c r="J4" s="304"/>
      <c r="K4" s="96"/>
      <c r="L4" s="96"/>
    </row>
    <row r="5" spans="2:12" s="23" customFormat="1" ht="18" x14ac:dyDescent="0.25">
      <c r="B5" s="304" t="s">
        <v>1066</v>
      </c>
      <c r="C5" s="304"/>
      <c r="D5" s="304"/>
      <c r="E5" s="304"/>
      <c r="F5" s="304"/>
      <c r="G5" s="304"/>
      <c r="H5" s="304"/>
      <c r="I5" s="304"/>
      <c r="J5" s="304"/>
    </row>
    <row r="6" spans="2:12" s="23" customFormat="1" ht="15.75" thickBot="1" x14ac:dyDescent="0.3">
      <c r="B6" s="51"/>
      <c r="C6" s="50"/>
      <c r="D6" s="50"/>
      <c r="E6" s="50"/>
      <c r="F6" s="50"/>
      <c r="G6" s="50"/>
      <c r="H6" s="51"/>
      <c r="I6" s="62"/>
      <c r="J6" s="121" t="s">
        <v>1067</v>
      </c>
    </row>
    <row r="7" spans="2:12" s="23" customFormat="1" ht="29.25" customHeight="1" thickBot="1" x14ac:dyDescent="0.3">
      <c r="B7" s="322" t="s">
        <v>1068</v>
      </c>
      <c r="C7" s="323" t="s">
        <v>1069</v>
      </c>
      <c r="D7" s="323"/>
      <c r="E7" s="323"/>
      <c r="F7" s="323"/>
      <c r="G7" s="324" t="s">
        <v>1070</v>
      </c>
      <c r="H7" s="324"/>
      <c r="I7" s="325" t="s">
        <v>1071</v>
      </c>
      <c r="J7" s="325"/>
    </row>
    <row r="8" spans="2:12" s="23" customFormat="1" ht="15.75" thickBot="1" x14ac:dyDescent="0.3">
      <c r="B8" s="322"/>
      <c r="C8" s="319" t="s">
        <v>1072</v>
      </c>
      <c r="D8" s="319" t="s">
        <v>1073</v>
      </c>
      <c r="E8" s="320" t="s">
        <v>1074</v>
      </c>
      <c r="F8" s="320"/>
      <c r="G8" s="319" t="s">
        <v>1075</v>
      </c>
      <c r="H8" s="321" t="s">
        <v>1076</v>
      </c>
      <c r="I8" s="122" t="s">
        <v>1077</v>
      </c>
      <c r="J8" s="123" t="s">
        <v>1078</v>
      </c>
    </row>
    <row r="9" spans="2:12" s="23" customFormat="1" ht="57" thickBot="1" x14ac:dyDescent="0.3">
      <c r="B9" s="322"/>
      <c r="C9" s="319"/>
      <c r="D9" s="319"/>
      <c r="E9" s="109" t="s">
        <v>1079</v>
      </c>
      <c r="F9" s="109" t="s">
        <v>1080</v>
      </c>
      <c r="G9" s="319"/>
      <c r="H9" s="321"/>
      <c r="I9" s="124" t="s">
        <v>1081</v>
      </c>
      <c r="J9" s="125" t="s">
        <v>1081</v>
      </c>
    </row>
    <row r="10" spans="2:12" s="23" customFormat="1" x14ac:dyDescent="0.25">
      <c r="B10" s="97"/>
      <c r="C10" s="113"/>
      <c r="D10" s="113"/>
      <c r="E10" s="110"/>
      <c r="F10" s="110"/>
      <c r="G10" s="113"/>
      <c r="H10" s="99"/>
      <c r="I10" s="126"/>
      <c r="J10" s="127"/>
    </row>
    <row r="11" spans="2:12" s="23" customFormat="1" x14ac:dyDescent="0.25">
      <c r="B11" s="100" t="s">
        <v>1082</v>
      </c>
      <c r="C11" s="113"/>
      <c r="D11" s="113"/>
      <c r="E11" s="110"/>
      <c r="F11" s="110"/>
      <c r="G11" s="113"/>
      <c r="H11" s="99"/>
      <c r="I11" s="126"/>
      <c r="J11" s="127"/>
    </row>
    <row r="12" spans="2:12" s="23" customFormat="1" x14ac:dyDescent="0.25">
      <c r="B12" s="101" t="s">
        <v>467</v>
      </c>
      <c r="C12" s="111">
        <v>0</v>
      </c>
      <c r="D12" s="111">
        <v>0</v>
      </c>
      <c r="E12" s="117"/>
      <c r="F12" s="111">
        <v>0</v>
      </c>
      <c r="G12" s="111">
        <f>+D12-C12</f>
        <v>0</v>
      </c>
      <c r="H12" s="104">
        <f>+F12-D12</f>
        <v>0</v>
      </c>
      <c r="I12" s="107">
        <v>0</v>
      </c>
      <c r="J12" s="108">
        <v>0</v>
      </c>
    </row>
    <row r="13" spans="2:12" s="23" customFormat="1" x14ac:dyDescent="0.25">
      <c r="B13" s="101" t="s">
        <v>517</v>
      </c>
      <c r="C13" s="111">
        <v>0</v>
      </c>
      <c r="D13" s="111">
        <v>0</v>
      </c>
      <c r="E13" s="117"/>
      <c r="F13" s="111">
        <v>0</v>
      </c>
      <c r="G13" s="111">
        <f t="shared" ref="G13:G18" si="0">+D13-C13</f>
        <v>0</v>
      </c>
      <c r="H13" s="104">
        <v>0</v>
      </c>
      <c r="I13" s="107">
        <v>0</v>
      </c>
      <c r="J13" s="108">
        <v>0</v>
      </c>
    </row>
    <row r="14" spans="2:12" s="23" customFormat="1" ht="39" x14ac:dyDescent="0.25">
      <c r="B14" s="101" t="s">
        <v>533</v>
      </c>
      <c r="C14" s="111">
        <v>0</v>
      </c>
      <c r="D14" s="111">
        <v>0</v>
      </c>
      <c r="E14" s="117"/>
      <c r="F14" s="111">
        <v>0</v>
      </c>
      <c r="G14" s="111">
        <f t="shared" si="0"/>
        <v>0</v>
      </c>
      <c r="H14" s="104">
        <v>0</v>
      </c>
      <c r="I14" s="107">
        <v>0</v>
      </c>
      <c r="J14" s="108">
        <v>0</v>
      </c>
    </row>
    <row r="15" spans="2:12" s="23" customFormat="1" ht="26.25" x14ac:dyDescent="0.25">
      <c r="B15" s="101" t="s">
        <v>551</v>
      </c>
      <c r="C15" s="111">
        <v>0</v>
      </c>
      <c r="D15" s="111">
        <v>0</v>
      </c>
      <c r="E15" s="117"/>
      <c r="F15" s="111">
        <v>0</v>
      </c>
      <c r="G15" s="111">
        <f t="shared" si="0"/>
        <v>0</v>
      </c>
      <c r="H15" s="104">
        <v>0</v>
      </c>
      <c r="I15" s="107">
        <v>0</v>
      </c>
      <c r="J15" s="108">
        <v>0</v>
      </c>
    </row>
    <row r="16" spans="2:12" s="23" customFormat="1" x14ac:dyDescent="0.25">
      <c r="B16" s="101" t="s">
        <v>609</v>
      </c>
      <c r="C16" s="111">
        <v>0</v>
      </c>
      <c r="D16" s="111">
        <v>0</v>
      </c>
      <c r="E16" s="117"/>
      <c r="F16" s="111">
        <v>734609423.99000001</v>
      </c>
      <c r="G16" s="111">
        <f t="shared" si="0"/>
        <v>0</v>
      </c>
      <c r="H16" s="104">
        <v>0</v>
      </c>
      <c r="I16" s="107">
        <v>0</v>
      </c>
      <c r="J16" s="108">
        <v>0</v>
      </c>
    </row>
    <row r="17" spans="2:10" s="23" customFormat="1" x14ac:dyDescent="0.25">
      <c r="B17" s="101" t="s">
        <v>88</v>
      </c>
      <c r="C17" s="111">
        <v>12222982924.08</v>
      </c>
      <c r="D17" s="111">
        <v>26044262539.080002</v>
      </c>
      <c r="E17" s="117"/>
      <c r="F17" s="111">
        <v>19972751367.060001</v>
      </c>
      <c r="G17" s="111">
        <f t="shared" si="0"/>
        <v>13821279615.000002</v>
      </c>
      <c r="H17" s="136">
        <f>+F17-D17</f>
        <v>-6071511172.0200005</v>
      </c>
      <c r="I17" s="107">
        <f>+D17/C17</f>
        <v>2.1307615907546809</v>
      </c>
      <c r="J17" s="108">
        <f>-F17/D17</f>
        <v>-0.7668772090240773</v>
      </c>
    </row>
    <row r="18" spans="2:10" s="23" customFormat="1" x14ac:dyDescent="0.25">
      <c r="B18" s="101" t="s">
        <v>661</v>
      </c>
      <c r="C18" s="111">
        <v>0</v>
      </c>
      <c r="D18" s="111">
        <v>0</v>
      </c>
      <c r="E18" s="118"/>
      <c r="F18" s="111">
        <v>0</v>
      </c>
      <c r="G18" s="111">
        <f t="shared" si="0"/>
        <v>0</v>
      </c>
      <c r="H18" s="104">
        <v>0</v>
      </c>
      <c r="I18" s="107">
        <v>0</v>
      </c>
      <c r="J18" s="108">
        <v>0</v>
      </c>
    </row>
    <row r="19" spans="2:10" x14ac:dyDescent="0.25">
      <c r="B19" s="105" t="s">
        <v>1083</v>
      </c>
      <c r="C19" s="112">
        <f>SUM(C12:C18)</f>
        <v>12222982924.08</v>
      </c>
      <c r="D19" s="112">
        <f>SUM(D12:D18)</f>
        <v>26044262539.080002</v>
      </c>
      <c r="E19" s="112"/>
      <c r="F19" s="112">
        <f>SUM(F12:F18)</f>
        <v>20707360791.050003</v>
      </c>
      <c r="G19" s="112">
        <f>SUM(G12:G18)</f>
        <v>13821279615.000002</v>
      </c>
      <c r="H19" s="106"/>
      <c r="I19" s="128"/>
      <c r="J19" s="129"/>
    </row>
    <row r="20" spans="2:10" s="23" customFormat="1" x14ac:dyDescent="0.25">
      <c r="B20" s="97"/>
      <c r="C20" s="113"/>
      <c r="D20" s="113"/>
      <c r="E20" s="113"/>
      <c r="F20" s="113"/>
      <c r="G20" s="113"/>
      <c r="H20" s="98"/>
      <c r="I20" s="126"/>
      <c r="J20" s="127"/>
    </row>
    <row r="21" spans="2:10" s="23" customFormat="1" x14ac:dyDescent="0.25">
      <c r="B21" s="100" t="s">
        <v>106</v>
      </c>
      <c r="C21" s="113"/>
      <c r="D21" s="113"/>
      <c r="E21" s="113"/>
      <c r="F21" s="113"/>
      <c r="G21" s="113"/>
      <c r="H21" s="98"/>
      <c r="I21" s="126"/>
      <c r="J21" s="127"/>
    </row>
    <row r="22" spans="2:10" s="23" customFormat="1" x14ac:dyDescent="0.25">
      <c r="B22" s="101" t="s">
        <v>737</v>
      </c>
      <c r="C22" s="111">
        <v>0</v>
      </c>
      <c r="D22" s="111">
        <v>0</v>
      </c>
      <c r="E22" s="117"/>
      <c r="F22" s="111">
        <v>0</v>
      </c>
      <c r="G22" s="111">
        <f>+D22-C22</f>
        <v>0</v>
      </c>
      <c r="H22" s="104">
        <v>0</v>
      </c>
      <c r="I22" s="107" t="e">
        <f t="shared" ref="I22:I33" si="1">+D22/C22</f>
        <v>#DIV/0!</v>
      </c>
      <c r="J22" s="108" t="e">
        <f t="shared" ref="J22:J33" si="2">-F22/D22</f>
        <v>#DIV/0!</v>
      </c>
    </row>
    <row r="23" spans="2:10" s="23" customFormat="1" x14ac:dyDescent="0.25">
      <c r="B23" s="101" t="s">
        <v>832</v>
      </c>
      <c r="C23" s="111">
        <v>0</v>
      </c>
      <c r="D23" s="111">
        <v>0</v>
      </c>
      <c r="E23" s="117"/>
      <c r="F23" s="111">
        <v>0</v>
      </c>
      <c r="G23" s="111">
        <f t="shared" ref="G23:G33" si="3">+D23-C23</f>
        <v>0</v>
      </c>
      <c r="H23" s="104">
        <v>0</v>
      </c>
      <c r="I23" s="107" t="e">
        <f t="shared" si="1"/>
        <v>#DIV/0!</v>
      </c>
      <c r="J23" s="108" t="e">
        <f t="shared" si="2"/>
        <v>#DIV/0!</v>
      </c>
    </row>
    <row r="24" spans="2:10" s="23" customFormat="1" ht="26.25" x14ac:dyDescent="0.25">
      <c r="B24" s="101" t="s">
        <v>858</v>
      </c>
      <c r="C24" s="111">
        <v>0</v>
      </c>
      <c r="D24" s="111">
        <v>0</v>
      </c>
      <c r="E24" s="117"/>
      <c r="F24" s="111">
        <v>0</v>
      </c>
      <c r="G24" s="111">
        <f t="shared" si="3"/>
        <v>0</v>
      </c>
      <c r="H24" s="104">
        <v>0</v>
      </c>
      <c r="I24" s="107" t="e">
        <f t="shared" si="1"/>
        <v>#DIV/0!</v>
      </c>
      <c r="J24" s="108" t="e">
        <f t="shared" si="2"/>
        <v>#DIV/0!</v>
      </c>
    </row>
    <row r="25" spans="2:10" s="23" customFormat="1" x14ac:dyDescent="0.25">
      <c r="B25" s="101" t="s">
        <v>1084</v>
      </c>
      <c r="C25" s="111">
        <v>0</v>
      </c>
      <c r="D25" s="111">
        <v>0</v>
      </c>
      <c r="E25" s="117"/>
      <c r="F25" s="111">
        <v>0</v>
      </c>
      <c r="G25" s="111">
        <f t="shared" si="3"/>
        <v>0</v>
      </c>
      <c r="H25" s="104">
        <v>0</v>
      </c>
      <c r="I25" s="107" t="e">
        <f t="shared" si="1"/>
        <v>#DIV/0!</v>
      </c>
      <c r="J25" s="108" t="e">
        <f t="shared" si="2"/>
        <v>#DIV/0!</v>
      </c>
    </row>
    <row r="26" spans="2:10" s="23" customFormat="1" ht="15.75" customHeight="1" x14ac:dyDescent="0.25">
      <c r="B26" s="102" t="s">
        <v>1085</v>
      </c>
      <c r="C26" s="111">
        <v>0</v>
      </c>
      <c r="D26" s="111">
        <v>0</v>
      </c>
      <c r="E26" s="117"/>
      <c r="F26" s="111">
        <v>0</v>
      </c>
      <c r="G26" s="111">
        <f t="shared" si="3"/>
        <v>0</v>
      </c>
      <c r="H26" s="104">
        <v>0</v>
      </c>
      <c r="I26" s="107" t="e">
        <f t="shared" si="1"/>
        <v>#DIV/0!</v>
      </c>
      <c r="J26" s="108" t="e">
        <f t="shared" si="2"/>
        <v>#DIV/0!</v>
      </c>
    </row>
    <row r="27" spans="2:10" s="23" customFormat="1" x14ac:dyDescent="0.25">
      <c r="B27" s="102" t="s">
        <v>178</v>
      </c>
      <c r="C27" s="111">
        <v>0</v>
      </c>
      <c r="D27" s="111">
        <v>0</v>
      </c>
      <c r="E27" s="117"/>
      <c r="F27" s="111">
        <v>0</v>
      </c>
      <c r="G27" s="111">
        <f t="shared" si="3"/>
        <v>0</v>
      </c>
      <c r="H27" s="104">
        <v>0</v>
      </c>
      <c r="I27" s="107" t="e">
        <f t="shared" si="1"/>
        <v>#DIV/0!</v>
      </c>
      <c r="J27" s="108" t="e">
        <f t="shared" si="2"/>
        <v>#DIV/0!</v>
      </c>
    </row>
    <row r="28" spans="2:10" s="23" customFormat="1" x14ac:dyDescent="0.25">
      <c r="B28" s="102" t="s">
        <v>1086</v>
      </c>
      <c r="C28" s="111">
        <v>0</v>
      </c>
      <c r="D28" s="111">
        <v>0</v>
      </c>
      <c r="E28" s="117"/>
      <c r="F28" s="111">
        <v>0</v>
      </c>
      <c r="G28" s="111">
        <f t="shared" si="3"/>
        <v>0</v>
      </c>
      <c r="H28" s="104">
        <v>0</v>
      </c>
      <c r="I28" s="107" t="e">
        <f t="shared" si="1"/>
        <v>#DIV/0!</v>
      </c>
      <c r="J28" s="108" t="e">
        <f t="shared" si="2"/>
        <v>#DIV/0!</v>
      </c>
    </row>
    <row r="29" spans="2:10" s="23" customFormat="1" x14ac:dyDescent="0.25">
      <c r="B29" s="102" t="s">
        <v>1087</v>
      </c>
      <c r="C29" s="111">
        <v>0</v>
      </c>
      <c r="D29" s="111">
        <v>0</v>
      </c>
      <c r="E29" s="117"/>
      <c r="F29" s="111">
        <v>0</v>
      </c>
      <c r="G29" s="111">
        <f t="shared" si="3"/>
        <v>0</v>
      </c>
      <c r="H29" s="104">
        <v>0</v>
      </c>
      <c r="I29" s="107" t="e">
        <f t="shared" si="1"/>
        <v>#DIV/0!</v>
      </c>
      <c r="J29" s="108" t="e">
        <f t="shared" si="2"/>
        <v>#DIV/0!</v>
      </c>
    </row>
    <row r="30" spans="2:10" s="23" customFormat="1" x14ac:dyDescent="0.25">
      <c r="B30" s="102" t="s">
        <v>1088</v>
      </c>
      <c r="C30" s="111">
        <v>0</v>
      </c>
      <c r="D30" s="111">
        <v>0</v>
      </c>
      <c r="E30" s="117"/>
      <c r="F30" s="111">
        <v>0</v>
      </c>
      <c r="G30" s="111">
        <f t="shared" si="3"/>
        <v>0</v>
      </c>
      <c r="H30" s="104">
        <v>0</v>
      </c>
      <c r="I30" s="107" t="e">
        <f t="shared" si="1"/>
        <v>#DIV/0!</v>
      </c>
      <c r="J30" s="108" t="e">
        <f t="shared" si="2"/>
        <v>#DIV/0!</v>
      </c>
    </row>
    <row r="31" spans="2:10" s="23" customFormat="1" x14ac:dyDescent="0.25">
      <c r="B31" s="102" t="s">
        <v>1089</v>
      </c>
      <c r="C31" s="111">
        <v>0</v>
      </c>
      <c r="D31" s="111">
        <v>0</v>
      </c>
      <c r="E31" s="117"/>
      <c r="F31" s="111">
        <v>0</v>
      </c>
      <c r="G31" s="111">
        <f t="shared" si="3"/>
        <v>0</v>
      </c>
      <c r="H31" s="104">
        <v>0</v>
      </c>
      <c r="I31" s="107" t="e">
        <f t="shared" si="1"/>
        <v>#DIV/0!</v>
      </c>
      <c r="J31" s="108" t="e">
        <f t="shared" si="2"/>
        <v>#DIV/0!</v>
      </c>
    </row>
    <row r="32" spans="2:10" s="23" customFormat="1" x14ac:dyDescent="0.25">
      <c r="B32" s="101" t="s">
        <v>88</v>
      </c>
      <c r="C32" s="111">
        <v>0</v>
      </c>
      <c r="D32" s="111">
        <v>0</v>
      </c>
      <c r="E32" s="117"/>
      <c r="F32" s="111">
        <v>0</v>
      </c>
      <c r="G32" s="111">
        <f t="shared" si="3"/>
        <v>0</v>
      </c>
      <c r="H32" s="104">
        <v>0</v>
      </c>
      <c r="I32" s="107" t="e">
        <f t="shared" si="1"/>
        <v>#DIV/0!</v>
      </c>
      <c r="J32" s="108" t="e">
        <f t="shared" si="2"/>
        <v>#DIV/0!</v>
      </c>
    </row>
    <row r="33" spans="1:15" s="23" customFormat="1" x14ac:dyDescent="0.25">
      <c r="B33" s="101" t="s">
        <v>908</v>
      </c>
      <c r="C33" s="111">
        <v>0</v>
      </c>
      <c r="D33" s="111">
        <v>0</v>
      </c>
      <c r="E33" s="119"/>
      <c r="F33" s="111">
        <v>0</v>
      </c>
      <c r="G33" s="111">
        <f t="shared" si="3"/>
        <v>0</v>
      </c>
      <c r="H33" s="104">
        <v>0</v>
      </c>
      <c r="I33" s="107" t="e">
        <f t="shared" si="1"/>
        <v>#DIV/0!</v>
      </c>
      <c r="J33" s="108" t="e">
        <f t="shared" si="2"/>
        <v>#DIV/0!</v>
      </c>
    </row>
    <row r="34" spans="1:15" x14ac:dyDescent="0.25">
      <c r="B34" s="14" t="s">
        <v>1090</v>
      </c>
      <c r="C34" s="114">
        <f>SUM(C22:C33)</f>
        <v>0</v>
      </c>
      <c r="D34" s="114">
        <f>SUM(D22:D33)</f>
        <v>0</v>
      </c>
      <c r="E34" s="114"/>
      <c r="F34" s="114">
        <f>SUM(F22:F33)</f>
        <v>0</v>
      </c>
      <c r="G34" s="114">
        <f>SUM(G22:G33)</f>
        <v>0</v>
      </c>
      <c r="H34" s="15">
        <f>SUM(H22:H33)</f>
        <v>0</v>
      </c>
      <c r="I34" s="130"/>
      <c r="J34" s="131"/>
    </row>
    <row r="35" spans="1:15" x14ac:dyDescent="0.25">
      <c r="B35" s="16"/>
      <c r="C35" s="115"/>
      <c r="D35" s="115"/>
      <c r="E35" s="115"/>
      <c r="F35" s="115"/>
      <c r="G35" s="115"/>
      <c r="H35" s="17"/>
      <c r="I35" s="132"/>
      <c r="J35" s="133"/>
    </row>
    <row r="36" spans="1:15" ht="39" thickBot="1" x14ac:dyDescent="0.3">
      <c r="B36" s="18" t="s">
        <v>1091</v>
      </c>
      <c r="C36" s="116">
        <f>+C19-C34</f>
        <v>12222982924.08</v>
      </c>
      <c r="D36" s="116">
        <f>+D19-D34</f>
        <v>26044262539.080002</v>
      </c>
      <c r="E36" s="116"/>
      <c r="F36" s="116">
        <f>+F19-F34</f>
        <v>20707360791.050003</v>
      </c>
      <c r="G36" s="116">
        <f>+G19-G34</f>
        <v>13821279615.000002</v>
      </c>
      <c r="H36" s="19">
        <f>+H19-H34</f>
        <v>0</v>
      </c>
      <c r="I36" s="134"/>
      <c r="J36" s="135"/>
    </row>
    <row r="37" spans="1:15" s="23" customFormat="1" x14ac:dyDescent="0.25">
      <c r="B37" s="51"/>
      <c r="C37" s="50"/>
      <c r="D37" s="50"/>
      <c r="E37" s="50"/>
      <c r="F37" s="50"/>
      <c r="G37" s="50"/>
      <c r="H37" s="51"/>
      <c r="I37" s="62"/>
      <c r="J37" s="62"/>
    </row>
    <row r="38" spans="1:15" s="23" customFormat="1" x14ac:dyDescent="0.25">
      <c r="B38" s="103" t="s">
        <v>1092</v>
      </c>
      <c r="C38" s="120"/>
      <c r="D38" s="120"/>
      <c r="E38" s="239"/>
      <c r="F38" s="239"/>
      <c r="G38" s="239"/>
      <c r="I38" s="240"/>
      <c r="J38" s="240"/>
    </row>
    <row r="39" spans="1:15" s="23" customFormat="1" ht="15.75" customHeight="1" x14ac:dyDescent="0.25">
      <c r="C39" s="239"/>
      <c r="D39" s="239"/>
      <c r="E39" s="239"/>
      <c r="F39" s="239"/>
      <c r="G39" s="239"/>
      <c r="I39" s="240"/>
      <c r="J39" s="240"/>
    </row>
    <row r="40" spans="1:15" s="23" customFormat="1" x14ac:dyDescent="0.25">
      <c r="A40" s="60" t="s">
        <v>1063</v>
      </c>
      <c r="B40" s="239"/>
      <c r="C40" s="239"/>
      <c r="D40" s="239"/>
      <c r="E40" s="239"/>
      <c r="F40" s="239"/>
      <c r="G40" s="239"/>
      <c r="H40" s="239"/>
      <c r="I40" s="240"/>
      <c r="J40" s="240"/>
      <c r="K40" s="239"/>
      <c r="L40" s="239"/>
      <c r="N40" s="239"/>
      <c r="O40" s="239"/>
    </row>
    <row r="41" spans="1:15" s="23" customFormat="1" x14ac:dyDescent="0.25">
      <c r="C41" s="239"/>
      <c r="D41" s="239"/>
      <c r="E41" s="239"/>
      <c r="F41" s="239"/>
      <c r="G41" s="239"/>
      <c r="I41" s="240"/>
      <c r="J41" s="240"/>
    </row>
    <row r="42" spans="1:15" s="23" customFormat="1" x14ac:dyDescent="0.25">
      <c r="C42" s="239"/>
      <c r="D42" s="239"/>
      <c r="E42" s="239"/>
      <c r="F42" s="239"/>
      <c r="G42" s="239"/>
      <c r="I42" s="240"/>
      <c r="J42" s="240"/>
    </row>
    <row r="43" spans="1:15" s="23" customFormat="1" x14ac:dyDescent="0.25">
      <c r="C43" s="239"/>
      <c r="D43" s="239"/>
      <c r="E43" s="239"/>
      <c r="F43" s="239"/>
      <c r="G43" s="239"/>
      <c r="I43" s="240"/>
      <c r="J43" s="240"/>
    </row>
    <row r="44" spans="1:15" s="23" customFormat="1" x14ac:dyDescent="0.25">
      <c r="C44" s="239"/>
      <c r="D44" s="239"/>
      <c r="E44" s="239"/>
      <c r="F44" s="239"/>
      <c r="G44" s="239"/>
      <c r="I44" s="240"/>
      <c r="J44" s="240"/>
    </row>
    <row r="45" spans="1:15" s="23" customFormat="1" x14ac:dyDescent="0.25">
      <c r="C45" s="239"/>
      <c r="D45" s="239"/>
      <c r="E45" s="239"/>
      <c r="F45" s="239"/>
      <c r="G45" s="239"/>
      <c r="I45" s="240"/>
      <c r="J45" s="240"/>
    </row>
    <row r="46" spans="1:15" s="23" customFormat="1" x14ac:dyDescent="0.25">
      <c r="C46" s="239"/>
      <c r="D46" s="239"/>
      <c r="E46" s="239"/>
      <c r="F46" s="239"/>
      <c r="G46" s="239"/>
      <c r="I46" s="240"/>
      <c r="J46" s="240"/>
    </row>
    <row r="47" spans="1:15" s="23" customFormat="1" x14ac:dyDescent="0.25">
      <c r="C47" s="239"/>
      <c r="D47" s="239"/>
      <c r="E47" s="239"/>
      <c r="F47" s="239"/>
      <c r="G47" s="239"/>
      <c r="I47" s="240"/>
      <c r="J47" s="240"/>
    </row>
    <row r="48" spans="1:15" s="23" customFormat="1" x14ac:dyDescent="0.25">
      <c r="C48" s="239"/>
      <c r="D48" s="239"/>
      <c r="E48" s="239"/>
      <c r="F48" s="239"/>
      <c r="G48" s="239"/>
      <c r="I48" s="240"/>
      <c r="J48" s="240"/>
    </row>
    <row r="49" spans="3:10" s="23" customFormat="1" x14ac:dyDescent="0.25">
      <c r="C49" s="239"/>
      <c r="D49" s="239"/>
      <c r="E49" s="239"/>
      <c r="F49" s="239"/>
      <c r="G49" s="239"/>
      <c r="I49" s="240"/>
      <c r="J49" s="240"/>
    </row>
    <row r="50" spans="3:10" s="23" customFormat="1" x14ac:dyDescent="0.25">
      <c r="C50" s="239"/>
      <c r="D50" s="239"/>
      <c r="E50" s="239"/>
      <c r="F50" s="239"/>
      <c r="G50" s="239"/>
      <c r="I50" s="240"/>
      <c r="J50" s="240"/>
    </row>
    <row r="51" spans="3:10" s="23" customFormat="1" x14ac:dyDescent="0.25">
      <c r="C51" s="239"/>
      <c r="D51" s="239"/>
      <c r="E51" s="239"/>
      <c r="F51" s="239"/>
      <c r="G51" s="239"/>
      <c r="I51" s="240"/>
      <c r="J51" s="240"/>
    </row>
    <row r="52" spans="3:10" s="23" customFormat="1" x14ac:dyDescent="0.25">
      <c r="C52" s="239"/>
      <c r="D52" s="239"/>
      <c r="E52" s="239"/>
      <c r="F52" s="239"/>
      <c r="G52" s="239"/>
      <c r="I52" s="240"/>
      <c r="J52" s="240"/>
    </row>
    <row r="53" spans="3:10" s="23" customFormat="1" x14ac:dyDescent="0.25">
      <c r="C53" s="239"/>
      <c r="D53" s="239"/>
      <c r="E53" s="239"/>
      <c r="F53" s="239"/>
      <c r="G53" s="239"/>
      <c r="I53" s="240"/>
      <c r="J53" s="240"/>
    </row>
    <row r="54" spans="3:10" s="23" customFormat="1" x14ac:dyDescent="0.25">
      <c r="C54" s="239"/>
      <c r="D54" s="239"/>
      <c r="E54" s="239"/>
      <c r="F54" s="239"/>
      <c r="G54" s="239"/>
      <c r="I54" s="240"/>
      <c r="J54" s="240"/>
    </row>
    <row r="55" spans="3:10" s="23" customFormat="1" x14ac:dyDescent="0.25">
      <c r="C55" s="239"/>
      <c r="D55" s="239"/>
      <c r="E55" s="239"/>
      <c r="F55" s="239"/>
      <c r="G55" s="239"/>
      <c r="I55" s="240"/>
      <c r="J55" s="240"/>
    </row>
    <row r="56" spans="3:10" s="23" customFormat="1" x14ac:dyDescent="0.25">
      <c r="C56" s="239"/>
      <c r="D56" s="239"/>
      <c r="E56" s="239"/>
      <c r="F56" s="239"/>
      <c r="G56" s="239"/>
      <c r="I56" s="240"/>
      <c r="J56" s="240"/>
    </row>
    <row r="57" spans="3:10" s="23" customFormat="1" x14ac:dyDescent="0.25">
      <c r="C57" s="239"/>
      <c r="D57" s="239"/>
      <c r="E57" s="239"/>
      <c r="F57" s="239"/>
      <c r="G57" s="239"/>
      <c r="I57" s="240"/>
      <c r="J57" s="240"/>
    </row>
    <row r="58" spans="3:10" s="23" customFormat="1" x14ac:dyDescent="0.25">
      <c r="C58" s="239"/>
      <c r="D58" s="239"/>
      <c r="E58" s="239"/>
      <c r="F58" s="239"/>
      <c r="G58" s="239"/>
      <c r="I58" s="240"/>
      <c r="J58" s="240"/>
    </row>
    <row r="59" spans="3:10" s="23" customFormat="1" x14ac:dyDescent="0.25">
      <c r="C59" s="239"/>
      <c r="D59" s="239"/>
      <c r="E59" s="239"/>
      <c r="F59" s="239"/>
      <c r="G59" s="239"/>
      <c r="I59" s="240"/>
      <c r="J59" s="240"/>
    </row>
    <row r="60" spans="3:10" s="23" customFormat="1" x14ac:dyDescent="0.25">
      <c r="C60" s="239"/>
      <c r="D60" s="239"/>
      <c r="E60" s="239"/>
      <c r="F60" s="239"/>
      <c r="G60" s="239"/>
      <c r="I60" s="240"/>
      <c r="J60" s="240"/>
    </row>
    <row r="61" spans="3:10" s="23" customFormat="1" x14ac:dyDescent="0.25">
      <c r="C61" s="239"/>
      <c r="D61" s="239"/>
      <c r="E61" s="239"/>
      <c r="F61" s="239"/>
      <c r="G61" s="239"/>
      <c r="I61" s="240"/>
      <c r="J61" s="240"/>
    </row>
    <row r="62" spans="3:10" s="23" customFormat="1" x14ac:dyDescent="0.25">
      <c r="C62" s="239"/>
      <c r="D62" s="239"/>
      <c r="E62" s="239"/>
      <c r="F62" s="239"/>
      <c r="G62" s="239"/>
      <c r="I62" s="240"/>
      <c r="J62" s="240"/>
    </row>
    <row r="63" spans="3:10" s="23" customFormat="1" x14ac:dyDescent="0.25">
      <c r="C63" s="239"/>
      <c r="D63" s="239"/>
      <c r="E63" s="239"/>
      <c r="F63" s="239"/>
      <c r="G63" s="239"/>
      <c r="I63" s="240"/>
      <c r="J63" s="240"/>
    </row>
    <row r="64" spans="3:10" s="23" customFormat="1" x14ac:dyDescent="0.25">
      <c r="C64" s="239"/>
      <c r="D64" s="239"/>
      <c r="E64" s="239"/>
      <c r="F64" s="239"/>
      <c r="G64" s="239"/>
      <c r="I64" s="240"/>
      <c r="J64" s="240"/>
    </row>
    <row r="65" spans="3:10" s="23" customFormat="1" x14ac:dyDescent="0.25">
      <c r="C65" s="239"/>
      <c r="D65" s="239"/>
      <c r="E65" s="239"/>
      <c r="F65" s="239"/>
      <c r="G65" s="239"/>
      <c r="I65" s="240"/>
      <c r="J65" s="240"/>
    </row>
    <row r="66" spans="3:10" s="23" customFormat="1" x14ac:dyDescent="0.25">
      <c r="C66" s="239"/>
      <c r="D66" s="239"/>
      <c r="E66" s="239"/>
      <c r="F66" s="239"/>
      <c r="G66" s="239"/>
      <c r="I66" s="240"/>
      <c r="J66" s="240"/>
    </row>
    <row r="67" spans="3:10" s="23" customFormat="1" x14ac:dyDescent="0.25">
      <c r="C67" s="239"/>
      <c r="D67" s="239"/>
      <c r="E67" s="239"/>
      <c r="F67" s="239"/>
      <c r="G67" s="239"/>
      <c r="I67" s="240"/>
      <c r="J67" s="240"/>
    </row>
    <row r="68" spans="3:10" s="23" customFormat="1" x14ac:dyDescent="0.25">
      <c r="C68" s="239"/>
      <c r="D68" s="239"/>
      <c r="E68" s="239"/>
      <c r="F68" s="239"/>
      <c r="G68" s="239"/>
      <c r="I68" s="240"/>
      <c r="J68" s="240"/>
    </row>
    <row r="69" spans="3:10" s="23" customFormat="1" x14ac:dyDescent="0.25">
      <c r="C69" s="239"/>
      <c r="D69" s="239"/>
      <c r="E69" s="239"/>
      <c r="F69" s="239"/>
      <c r="G69" s="239"/>
      <c r="I69" s="240"/>
      <c r="J69" s="240"/>
    </row>
    <row r="70" spans="3:10" s="23" customFormat="1" x14ac:dyDescent="0.25">
      <c r="C70" s="239"/>
      <c r="D70" s="239"/>
      <c r="E70" s="239"/>
      <c r="F70" s="239"/>
      <c r="G70" s="239"/>
      <c r="I70" s="240"/>
      <c r="J70" s="240"/>
    </row>
    <row r="71" spans="3:10" s="23" customFormat="1" x14ac:dyDescent="0.25">
      <c r="C71" s="239"/>
      <c r="D71" s="239"/>
      <c r="E71" s="239"/>
      <c r="F71" s="239"/>
      <c r="G71" s="239"/>
      <c r="I71" s="240"/>
      <c r="J71" s="240"/>
    </row>
    <row r="72" spans="3:10" s="23" customFormat="1" x14ac:dyDescent="0.25">
      <c r="C72" s="239"/>
      <c r="D72" s="239"/>
      <c r="E72" s="239"/>
      <c r="F72" s="239"/>
      <c r="G72" s="239"/>
      <c r="I72" s="240"/>
      <c r="J72" s="240"/>
    </row>
    <row r="73" spans="3:10" s="23" customFormat="1" x14ac:dyDescent="0.25">
      <c r="C73" s="239"/>
      <c r="D73" s="239"/>
      <c r="E73" s="239"/>
      <c r="F73" s="239"/>
      <c r="G73" s="239"/>
      <c r="I73" s="240"/>
      <c r="J73" s="240"/>
    </row>
    <row r="74" spans="3:10" s="23" customFormat="1" x14ac:dyDescent="0.25">
      <c r="C74" s="239"/>
      <c r="D74" s="239"/>
      <c r="E74" s="239"/>
      <c r="F74" s="239"/>
      <c r="G74" s="239"/>
      <c r="I74" s="240"/>
      <c r="J74" s="240"/>
    </row>
    <row r="75" spans="3:10" s="23" customFormat="1" x14ac:dyDescent="0.25">
      <c r="C75" s="239"/>
      <c r="D75" s="239"/>
      <c r="E75" s="239"/>
      <c r="F75" s="239"/>
      <c r="G75" s="239"/>
      <c r="I75" s="240"/>
      <c r="J75" s="240"/>
    </row>
    <row r="76" spans="3:10" s="23" customFormat="1" x14ac:dyDescent="0.25">
      <c r="C76" s="239"/>
      <c r="D76" s="239"/>
      <c r="E76" s="239"/>
      <c r="F76" s="239"/>
      <c r="G76" s="239"/>
      <c r="I76" s="240"/>
      <c r="J76" s="240"/>
    </row>
    <row r="77" spans="3:10" s="23" customFormat="1" x14ac:dyDescent="0.25">
      <c r="C77" s="239"/>
      <c r="D77" s="239"/>
      <c r="E77" s="239"/>
      <c r="F77" s="239"/>
      <c r="G77" s="239"/>
      <c r="I77" s="240"/>
      <c r="J77" s="240"/>
    </row>
    <row r="78" spans="3:10" s="23" customFormat="1" x14ac:dyDescent="0.25">
      <c r="C78" s="239"/>
      <c r="D78" s="239"/>
      <c r="E78" s="239"/>
      <c r="F78" s="239"/>
      <c r="G78" s="239"/>
      <c r="I78" s="240"/>
      <c r="J78" s="240"/>
    </row>
    <row r="79" spans="3:10" s="23" customFormat="1" x14ac:dyDescent="0.25">
      <c r="C79" s="239"/>
      <c r="D79" s="239"/>
      <c r="E79" s="239"/>
      <c r="F79" s="239"/>
      <c r="G79" s="239"/>
      <c r="I79" s="240"/>
      <c r="J79" s="240"/>
    </row>
    <row r="80" spans="3:10" s="23" customFormat="1" x14ac:dyDescent="0.25">
      <c r="C80" s="239"/>
      <c r="D80" s="239"/>
      <c r="E80" s="239"/>
      <c r="F80" s="239"/>
      <c r="G80" s="239"/>
      <c r="I80" s="240"/>
      <c r="J80" s="240"/>
    </row>
    <row r="81" spans="3:10" s="23" customFormat="1" x14ac:dyDescent="0.25">
      <c r="C81" s="239"/>
      <c r="D81" s="239"/>
      <c r="E81" s="239"/>
      <c r="F81" s="239"/>
      <c r="G81" s="239"/>
      <c r="I81" s="240"/>
      <c r="J81" s="240"/>
    </row>
    <row r="82" spans="3:10" s="23" customFormat="1" x14ac:dyDescent="0.25">
      <c r="C82" s="239"/>
      <c r="D82" s="239"/>
      <c r="E82" s="239"/>
      <c r="F82" s="239"/>
      <c r="G82" s="239"/>
      <c r="I82" s="240"/>
      <c r="J82" s="240"/>
    </row>
    <row r="83" spans="3:10" s="23" customFormat="1" x14ac:dyDescent="0.25">
      <c r="C83" s="239"/>
      <c r="D83" s="239"/>
      <c r="E83" s="239"/>
      <c r="F83" s="239"/>
      <c r="G83" s="239"/>
      <c r="I83" s="240"/>
      <c r="J83" s="240"/>
    </row>
    <row r="84" spans="3:10" s="23" customFormat="1" x14ac:dyDescent="0.25">
      <c r="C84" s="239"/>
      <c r="D84" s="239"/>
      <c r="E84" s="239"/>
      <c r="F84" s="239"/>
      <c r="G84" s="239"/>
      <c r="I84" s="240"/>
      <c r="J84" s="240"/>
    </row>
    <row r="85" spans="3:10" s="23" customFormat="1" x14ac:dyDescent="0.25">
      <c r="C85" s="239"/>
      <c r="D85" s="239"/>
      <c r="E85" s="239"/>
      <c r="F85" s="239"/>
      <c r="G85" s="239"/>
      <c r="I85" s="240"/>
      <c r="J85" s="240"/>
    </row>
    <row r="86" spans="3:10" s="23" customFormat="1" x14ac:dyDescent="0.25">
      <c r="C86" s="239"/>
      <c r="D86" s="239"/>
      <c r="E86" s="239"/>
      <c r="F86" s="239"/>
      <c r="G86" s="239"/>
      <c r="I86" s="240"/>
      <c r="J86" s="240"/>
    </row>
    <row r="87" spans="3:10" s="23" customFormat="1" x14ac:dyDescent="0.25">
      <c r="C87" s="239"/>
      <c r="D87" s="239"/>
      <c r="E87" s="239"/>
      <c r="F87" s="239"/>
      <c r="G87" s="239"/>
      <c r="I87" s="240"/>
      <c r="J87" s="240"/>
    </row>
    <row r="88" spans="3:10" s="23" customFormat="1" x14ac:dyDescent="0.25">
      <c r="C88" s="239"/>
      <c r="D88" s="239"/>
      <c r="E88" s="239"/>
      <c r="F88" s="239"/>
      <c r="G88" s="239"/>
      <c r="I88" s="240"/>
      <c r="J88" s="240"/>
    </row>
    <row r="89" spans="3:10" s="23" customFormat="1" x14ac:dyDescent="0.25">
      <c r="C89" s="239"/>
      <c r="D89" s="239"/>
      <c r="E89" s="239"/>
      <c r="F89" s="239"/>
      <c r="G89" s="239"/>
      <c r="I89" s="240"/>
      <c r="J89" s="240"/>
    </row>
    <row r="90" spans="3:10" s="23" customFormat="1" x14ac:dyDescent="0.25">
      <c r="C90" s="239"/>
      <c r="D90" s="239"/>
      <c r="E90" s="239"/>
      <c r="F90" s="239"/>
      <c r="G90" s="239"/>
      <c r="I90" s="240"/>
      <c r="J90" s="240"/>
    </row>
    <row r="91" spans="3:10" s="23" customFormat="1" x14ac:dyDescent="0.25">
      <c r="C91" s="239"/>
      <c r="D91" s="239"/>
      <c r="E91" s="239"/>
      <c r="F91" s="239"/>
      <c r="G91" s="239"/>
      <c r="I91" s="240"/>
      <c r="J91" s="240"/>
    </row>
    <row r="92" spans="3:10" s="23" customFormat="1" x14ac:dyDescent="0.25">
      <c r="C92" s="239"/>
      <c r="D92" s="239"/>
      <c r="E92" s="239"/>
      <c r="F92" s="239"/>
      <c r="G92" s="239"/>
      <c r="I92" s="240"/>
      <c r="J92" s="240"/>
    </row>
    <row r="93" spans="3:10" s="23" customFormat="1" x14ac:dyDescent="0.25">
      <c r="C93" s="239"/>
      <c r="D93" s="239"/>
      <c r="E93" s="239"/>
      <c r="F93" s="239"/>
      <c r="G93" s="239"/>
      <c r="I93" s="240"/>
      <c r="J93" s="240"/>
    </row>
    <row r="94" spans="3:10" s="23" customFormat="1" x14ac:dyDescent="0.25">
      <c r="C94" s="239"/>
      <c r="D94" s="239"/>
      <c r="E94" s="239"/>
      <c r="F94" s="239"/>
      <c r="G94" s="239"/>
      <c r="I94" s="240"/>
      <c r="J94" s="240"/>
    </row>
    <row r="95" spans="3:10" s="23" customFormat="1" x14ac:dyDescent="0.25">
      <c r="C95" s="239"/>
      <c r="D95" s="239"/>
      <c r="E95" s="239"/>
      <c r="F95" s="239"/>
      <c r="G95" s="239"/>
      <c r="I95" s="240"/>
      <c r="J95" s="240"/>
    </row>
    <row r="96" spans="3:10" s="23" customFormat="1" x14ac:dyDescent="0.25">
      <c r="C96" s="239"/>
      <c r="D96" s="239"/>
      <c r="E96" s="239"/>
      <c r="F96" s="239"/>
      <c r="G96" s="239"/>
      <c r="I96" s="240"/>
      <c r="J96" s="240"/>
    </row>
    <row r="97" spans="3:10" s="23" customFormat="1" x14ac:dyDescent="0.25">
      <c r="C97" s="239"/>
      <c r="D97" s="239"/>
      <c r="E97" s="239"/>
      <c r="F97" s="239"/>
      <c r="G97" s="239"/>
      <c r="I97" s="240"/>
      <c r="J97" s="240"/>
    </row>
    <row r="98" spans="3:10" s="23" customFormat="1" x14ac:dyDescent="0.25">
      <c r="C98" s="239"/>
      <c r="D98" s="239"/>
      <c r="E98" s="239"/>
      <c r="F98" s="239"/>
      <c r="G98" s="239"/>
      <c r="I98" s="240"/>
      <c r="J98" s="240"/>
    </row>
    <row r="99" spans="3:10" s="23" customFormat="1" x14ac:dyDescent="0.25">
      <c r="C99" s="239"/>
      <c r="D99" s="239"/>
      <c r="E99" s="239"/>
      <c r="F99" s="239"/>
      <c r="G99" s="239"/>
      <c r="I99" s="240"/>
      <c r="J99" s="240"/>
    </row>
    <row r="100" spans="3:10" s="23" customFormat="1" x14ac:dyDescent="0.25">
      <c r="C100" s="239"/>
      <c r="D100" s="239"/>
      <c r="E100" s="239"/>
      <c r="F100" s="239"/>
      <c r="G100" s="239"/>
      <c r="I100" s="240"/>
      <c r="J100" s="240"/>
    </row>
    <row r="101" spans="3:10" s="23" customFormat="1" x14ac:dyDescent="0.25">
      <c r="C101" s="239"/>
      <c r="D101" s="239"/>
      <c r="E101" s="239"/>
      <c r="F101" s="239"/>
      <c r="G101" s="239"/>
      <c r="I101" s="240"/>
      <c r="J101" s="240"/>
    </row>
    <row r="102" spans="3:10" s="23" customFormat="1" x14ac:dyDescent="0.25">
      <c r="C102" s="239"/>
      <c r="D102" s="239"/>
      <c r="E102" s="239"/>
      <c r="F102" s="239"/>
      <c r="G102" s="239"/>
      <c r="I102" s="240"/>
      <c r="J102" s="240"/>
    </row>
    <row r="103" spans="3:10" s="23" customFormat="1" x14ac:dyDescent="0.25">
      <c r="C103" s="239"/>
      <c r="D103" s="239"/>
      <c r="E103" s="239"/>
      <c r="F103" s="239"/>
      <c r="G103" s="239"/>
      <c r="I103" s="240"/>
      <c r="J103" s="240"/>
    </row>
    <row r="104" spans="3:10" s="23" customFormat="1" x14ac:dyDescent="0.25">
      <c r="C104" s="239"/>
      <c r="D104" s="239"/>
      <c r="E104" s="239"/>
      <c r="F104" s="239"/>
      <c r="G104" s="239"/>
      <c r="I104" s="240"/>
      <c r="J104" s="240"/>
    </row>
    <row r="105" spans="3:10" s="23" customFormat="1" x14ac:dyDescent="0.25">
      <c r="C105" s="239"/>
      <c r="D105" s="239"/>
      <c r="E105" s="239"/>
      <c r="F105" s="239"/>
      <c r="G105" s="239"/>
      <c r="I105" s="240"/>
      <c r="J105" s="240"/>
    </row>
    <row r="106" spans="3:10" s="23" customFormat="1" x14ac:dyDescent="0.25">
      <c r="C106" s="239"/>
      <c r="D106" s="239"/>
      <c r="E106" s="239"/>
      <c r="F106" s="239"/>
      <c r="G106" s="239"/>
      <c r="I106" s="240"/>
      <c r="J106" s="240"/>
    </row>
    <row r="107" spans="3:10" s="23" customFormat="1" x14ac:dyDescent="0.25">
      <c r="C107" s="239"/>
      <c r="D107" s="239"/>
      <c r="E107" s="239"/>
      <c r="F107" s="239"/>
      <c r="G107" s="239"/>
      <c r="I107" s="240"/>
      <c r="J107" s="240"/>
    </row>
    <row r="108" spans="3:10" s="23" customFormat="1" x14ac:dyDescent="0.25">
      <c r="C108" s="239"/>
      <c r="D108" s="239"/>
      <c r="E108" s="239"/>
      <c r="F108" s="239"/>
      <c r="G108" s="239"/>
      <c r="I108" s="240"/>
      <c r="J108" s="240"/>
    </row>
    <row r="109" spans="3:10" s="23" customFormat="1" x14ac:dyDescent="0.25">
      <c r="C109" s="239"/>
      <c r="D109" s="239"/>
      <c r="E109" s="239"/>
      <c r="F109" s="239"/>
      <c r="G109" s="239"/>
      <c r="I109" s="240"/>
      <c r="J109" s="240"/>
    </row>
    <row r="110" spans="3:10" s="23" customFormat="1" x14ac:dyDescent="0.25">
      <c r="C110" s="239"/>
      <c r="D110" s="239"/>
      <c r="E110" s="239"/>
      <c r="F110" s="239"/>
      <c r="G110" s="239"/>
      <c r="I110" s="240"/>
      <c r="J110" s="240"/>
    </row>
    <row r="111" spans="3:10" s="23" customFormat="1" x14ac:dyDescent="0.25">
      <c r="C111" s="239"/>
      <c r="D111" s="239"/>
      <c r="E111" s="239"/>
      <c r="F111" s="239"/>
      <c r="G111" s="239"/>
      <c r="I111" s="240"/>
      <c r="J111" s="240"/>
    </row>
    <row r="112" spans="3:10" s="23" customFormat="1" x14ac:dyDescent="0.25">
      <c r="C112" s="239"/>
      <c r="D112" s="239"/>
      <c r="E112" s="239"/>
      <c r="F112" s="239"/>
      <c r="G112" s="239"/>
      <c r="I112" s="240"/>
      <c r="J112" s="240"/>
    </row>
    <row r="113" spans="3:10" s="23" customFormat="1" x14ac:dyDescent="0.25">
      <c r="C113" s="239"/>
      <c r="D113" s="239"/>
      <c r="E113" s="239"/>
      <c r="F113" s="239"/>
      <c r="G113" s="239"/>
      <c r="I113" s="240"/>
      <c r="J113" s="240"/>
    </row>
    <row r="114" spans="3:10" s="23" customFormat="1" x14ac:dyDescent="0.25">
      <c r="C114" s="239"/>
      <c r="D114" s="239"/>
      <c r="E114" s="239"/>
      <c r="F114" s="239"/>
      <c r="G114" s="239"/>
      <c r="I114" s="240"/>
      <c r="J114" s="240"/>
    </row>
    <row r="115" spans="3:10" s="23" customFormat="1" x14ac:dyDescent="0.25">
      <c r="C115" s="239"/>
      <c r="D115" s="239"/>
      <c r="E115" s="239"/>
      <c r="F115" s="239"/>
      <c r="G115" s="239"/>
      <c r="I115" s="240"/>
      <c r="J115" s="240"/>
    </row>
    <row r="116" spans="3:10" s="23" customFormat="1" x14ac:dyDescent="0.25">
      <c r="C116" s="239"/>
      <c r="D116" s="239"/>
      <c r="E116" s="239"/>
      <c r="F116" s="239"/>
      <c r="G116" s="239"/>
      <c r="I116" s="240"/>
      <c r="J116" s="240"/>
    </row>
    <row r="117" spans="3:10" s="23" customFormat="1" x14ac:dyDescent="0.25">
      <c r="C117" s="239"/>
      <c r="D117" s="239"/>
      <c r="E117" s="239"/>
      <c r="F117" s="239"/>
      <c r="G117" s="239"/>
      <c r="I117" s="240"/>
      <c r="J117" s="240"/>
    </row>
    <row r="118" spans="3:10" s="23" customFormat="1" x14ac:dyDescent="0.25">
      <c r="C118" s="239"/>
      <c r="D118" s="239"/>
      <c r="E118" s="239"/>
      <c r="F118" s="239"/>
      <c r="G118" s="239"/>
      <c r="I118" s="240"/>
      <c r="J118" s="240"/>
    </row>
    <row r="119" spans="3:10" s="23" customFormat="1" x14ac:dyDescent="0.25">
      <c r="C119" s="239"/>
      <c r="D119" s="239"/>
      <c r="E119" s="239"/>
      <c r="F119" s="239"/>
      <c r="G119" s="239"/>
      <c r="I119" s="240"/>
      <c r="J119" s="240"/>
    </row>
    <row r="120" spans="3:10" s="23" customFormat="1" x14ac:dyDescent="0.25">
      <c r="C120" s="239"/>
      <c r="D120" s="239"/>
      <c r="E120" s="239"/>
      <c r="F120" s="239"/>
      <c r="G120" s="239"/>
      <c r="I120" s="240"/>
      <c r="J120" s="240"/>
    </row>
    <row r="121" spans="3:10" s="23" customFormat="1" x14ac:dyDescent="0.25">
      <c r="C121" s="239"/>
      <c r="D121" s="239"/>
      <c r="E121" s="239"/>
      <c r="F121" s="239"/>
      <c r="G121" s="239"/>
      <c r="I121" s="240"/>
      <c r="J121" s="240"/>
    </row>
    <row r="122" spans="3:10" s="23" customFormat="1" x14ac:dyDescent="0.25">
      <c r="C122" s="239"/>
      <c r="D122" s="239"/>
      <c r="E122" s="239"/>
      <c r="F122" s="239"/>
      <c r="G122" s="239"/>
      <c r="I122" s="240"/>
      <c r="J122" s="240"/>
    </row>
    <row r="123" spans="3:10" s="23" customFormat="1" x14ac:dyDescent="0.25">
      <c r="C123" s="239"/>
      <c r="D123" s="239"/>
      <c r="E123" s="239"/>
      <c r="F123" s="239"/>
      <c r="G123" s="239"/>
      <c r="I123" s="240"/>
      <c r="J123" s="240"/>
    </row>
    <row r="124" spans="3:10" s="23" customFormat="1" x14ac:dyDescent="0.25">
      <c r="C124" s="239"/>
      <c r="D124" s="239"/>
      <c r="E124" s="239"/>
      <c r="F124" s="239"/>
      <c r="G124" s="239"/>
      <c r="I124" s="240"/>
      <c r="J124" s="240"/>
    </row>
    <row r="125" spans="3:10" s="23" customFormat="1" x14ac:dyDescent="0.25">
      <c r="C125" s="239"/>
      <c r="D125" s="239"/>
      <c r="E125" s="239"/>
      <c r="F125" s="239"/>
      <c r="G125" s="239"/>
      <c r="I125" s="240"/>
      <c r="J125" s="240"/>
    </row>
    <row r="126" spans="3:10" s="23" customFormat="1" x14ac:dyDescent="0.25">
      <c r="C126" s="239"/>
      <c r="D126" s="239"/>
      <c r="E126" s="239"/>
      <c r="F126" s="239"/>
      <c r="G126" s="239"/>
      <c r="I126" s="240"/>
      <c r="J126" s="240"/>
    </row>
    <row r="127" spans="3:10" s="23" customFormat="1" x14ac:dyDescent="0.25">
      <c r="C127" s="239"/>
      <c r="D127" s="239"/>
      <c r="E127" s="239"/>
      <c r="F127" s="239"/>
      <c r="G127" s="239"/>
      <c r="I127" s="240"/>
      <c r="J127" s="240"/>
    </row>
    <row r="128" spans="3:10" s="23" customFormat="1" x14ac:dyDescent="0.25">
      <c r="C128" s="239"/>
      <c r="D128" s="239"/>
      <c r="E128" s="239"/>
      <c r="F128" s="239"/>
      <c r="G128" s="239"/>
      <c r="I128" s="240"/>
      <c r="J128" s="240"/>
    </row>
    <row r="129" spans="3:10" s="23" customFormat="1" x14ac:dyDescent="0.25">
      <c r="C129" s="239"/>
      <c r="D129" s="239"/>
      <c r="E129" s="239"/>
      <c r="F129" s="239"/>
      <c r="G129" s="239"/>
      <c r="I129" s="240"/>
      <c r="J129" s="240"/>
    </row>
    <row r="130" spans="3:10" s="23" customFormat="1" x14ac:dyDescent="0.25">
      <c r="C130" s="239"/>
      <c r="D130" s="239"/>
      <c r="E130" s="239"/>
      <c r="F130" s="239"/>
      <c r="G130" s="239"/>
      <c r="I130" s="240"/>
      <c r="J130" s="240"/>
    </row>
    <row r="131" spans="3:10" s="23" customFormat="1" x14ac:dyDescent="0.25">
      <c r="C131" s="239"/>
      <c r="D131" s="239"/>
      <c r="E131" s="239"/>
      <c r="F131" s="239"/>
      <c r="G131" s="239"/>
      <c r="I131" s="240"/>
      <c r="J131" s="240"/>
    </row>
    <row r="132" spans="3:10" s="23" customFormat="1" x14ac:dyDescent="0.25">
      <c r="C132" s="239"/>
      <c r="D132" s="239"/>
      <c r="E132" s="239"/>
      <c r="F132" s="239"/>
      <c r="G132" s="239"/>
      <c r="I132" s="240"/>
      <c r="J132" s="240"/>
    </row>
    <row r="133" spans="3:10" s="23" customFormat="1" x14ac:dyDescent="0.25">
      <c r="C133" s="239"/>
      <c r="D133" s="239"/>
      <c r="E133" s="239"/>
      <c r="F133" s="239"/>
      <c r="G133" s="239"/>
      <c r="I133" s="240"/>
      <c r="J133" s="240"/>
    </row>
    <row r="134" spans="3:10" s="23" customFormat="1" x14ac:dyDescent="0.25">
      <c r="C134" s="239"/>
      <c r="D134" s="239"/>
      <c r="E134" s="239"/>
      <c r="F134" s="239"/>
      <c r="G134" s="239"/>
      <c r="I134" s="240"/>
      <c r="J134" s="240"/>
    </row>
    <row r="135" spans="3:10" s="23" customFormat="1" x14ac:dyDescent="0.25">
      <c r="C135" s="239"/>
      <c r="D135" s="239"/>
      <c r="E135" s="239"/>
      <c r="F135" s="239"/>
      <c r="G135" s="239"/>
      <c r="I135" s="240"/>
      <c r="J135" s="240"/>
    </row>
    <row r="136" spans="3:10" s="23" customFormat="1" x14ac:dyDescent="0.25">
      <c r="C136" s="239"/>
      <c r="D136" s="239"/>
      <c r="E136" s="239"/>
      <c r="F136" s="239"/>
      <c r="G136" s="239"/>
      <c r="I136" s="240"/>
      <c r="J136" s="240"/>
    </row>
    <row r="137" spans="3:10" s="23" customFormat="1" x14ac:dyDescent="0.25">
      <c r="C137" s="239"/>
      <c r="D137" s="239"/>
      <c r="E137" s="239"/>
      <c r="F137" s="239"/>
      <c r="G137" s="239"/>
      <c r="I137" s="240"/>
      <c r="J137" s="240"/>
    </row>
    <row r="138" spans="3:10" s="23" customFormat="1" x14ac:dyDescent="0.25">
      <c r="C138" s="239"/>
      <c r="D138" s="239"/>
      <c r="E138" s="239"/>
      <c r="F138" s="239"/>
      <c r="G138" s="239"/>
      <c r="I138" s="240"/>
      <c r="J138" s="240"/>
    </row>
    <row r="139" spans="3:10" s="23" customFormat="1" x14ac:dyDescent="0.25">
      <c r="C139" s="239"/>
      <c r="D139" s="239"/>
      <c r="E139" s="239"/>
      <c r="F139" s="239"/>
      <c r="G139" s="239"/>
      <c r="I139" s="240"/>
      <c r="J139" s="240"/>
    </row>
    <row r="140" spans="3:10" s="23" customFormat="1" x14ac:dyDescent="0.25">
      <c r="C140" s="239"/>
      <c r="D140" s="239"/>
      <c r="E140" s="239"/>
      <c r="F140" s="239"/>
      <c r="G140" s="239"/>
      <c r="I140" s="240"/>
      <c r="J140" s="240"/>
    </row>
    <row r="141" spans="3:10" s="23" customFormat="1" x14ac:dyDescent="0.25">
      <c r="C141" s="239"/>
      <c r="D141" s="239"/>
      <c r="E141" s="239"/>
      <c r="F141" s="239"/>
      <c r="G141" s="239"/>
      <c r="I141" s="240"/>
      <c r="J141" s="240"/>
    </row>
    <row r="142" spans="3:10" s="23" customFormat="1" x14ac:dyDescent="0.25">
      <c r="C142" s="239"/>
      <c r="D142" s="239"/>
      <c r="E142" s="239"/>
      <c r="F142" s="239"/>
      <c r="G142" s="239"/>
      <c r="I142" s="240"/>
      <c r="J142" s="240"/>
    </row>
    <row r="143" spans="3:10" s="23" customFormat="1" x14ac:dyDescent="0.25">
      <c r="C143" s="239"/>
      <c r="D143" s="239"/>
      <c r="E143" s="239"/>
      <c r="F143" s="239"/>
      <c r="G143" s="239"/>
      <c r="I143" s="240"/>
      <c r="J143" s="240"/>
    </row>
    <row r="144" spans="3:10" s="23" customFormat="1" x14ac:dyDescent="0.25">
      <c r="C144" s="239"/>
      <c r="D144" s="239"/>
      <c r="E144" s="239"/>
      <c r="F144" s="239"/>
      <c r="G144" s="239"/>
      <c r="I144" s="240"/>
      <c r="J144" s="240"/>
    </row>
    <row r="145" spans="3:10" s="23" customFormat="1" x14ac:dyDescent="0.25">
      <c r="C145" s="239"/>
      <c r="D145" s="239"/>
      <c r="E145" s="239"/>
      <c r="F145" s="239"/>
      <c r="G145" s="239"/>
      <c r="I145" s="240"/>
      <c r="J145" s="240"/>
    </row>
    <row r="146" spans="3:10" s="23" customFormat="1" x14ac:dyDescent="0.25">
      <c r="C146" s="239"/>
      <c r="D146" s="239"/>
      <c r="E146" s="239"/>
      <c r="F146" s="239"/>
      <c r="G146" s="239"/>
      <c r="I146" s="240"/>
      <c r="J146" s="240"/>
    </row>
    <row r="147" spans="3:10" s="23" customFormat="1" x14ac:dyDescent="0.25">
      <c r="C147" s="239"/>
      <c r="D147" s="239"/>
      <c r="E147" s="239"/>
      <c r="F147" s="239"/>
      <c r="G147" s="239"/>
      <c r="I147" s="240"/>
      <c r="J147" s="240"/>
    </row>
    <row r="148" spans="3:10" s="23" customFormat="1" x14ac:dyDescent="0.25">
      <c r="C148" s="239"/>
      <c r="D148" s="239"/>
      <c r="E148" s="239"/>
      <c r="F148" s="239"/>
      <c r="G148" s="239"/>
      <c r="I148" s="240"/>
      <c r="J148" s="240"/>
    </row>
    <row r="149" spans="3:10" s="23" customFormat="1" x14ac:dyDescent="0.25">
      <c r="C149" s="239"/>
      <c r="D149" s="239"/>
      <c r="E149" s="239"/>
      <c r="F149" s="239"/>
      <c r="G149" s="239"/>
      <c r="I149" s="240"/>
      <c r="J149" s="240"/>
    </row>
    <row r="150" spans="3:10" s="23" customFormat="1" x14ac:dyDescent="0.25">
      <c r="C150" s="239"/>
      <c r="D150" s="239"/>
      <c r="E150" s="239"/>
      <c r="F150" s="239"/>
      <c r="G150" s="239"/>
      <c r="I150" s="240"/>
      <c r="J150" s="240"/>
    </row>
    <row r="151" spans="3:10" s="23" customFormat="1" x14ac:dyDescent="0.25">
      <c r="C151" s="239"/>
      <c r="D151" s="239"/>
      <c r="E151" s="239"/>
      <c r="F151" s="239"/>
      <c r="G151" s="239"/>
      <c r="I151" s="240"/>
      <c r="J151" s="240"/>
    </row>
    <row r="152" spans="3:10" s="23" customFormat="1" x14ac:dyDescent="0.25">
      <c r="C152" s="239"/>
      <c r="D152" s="239"/>
      <c r="E152" s="239"/>
      <c r="F152" s="239"/>
      <c r="G152" s="239"/>
      <c r="I152" s="240"/>
      <c r="J152" s="240"/>
    </row>
    <row r="153" spans="3:10" s="23" customFormat="1" x14ac:dyDescent="0.25">
      <c r="C153" s="239"/>
      <c r="D153" s="239"/>
      <c r="E153" s="239"/>
      <c r="F153" s="239"/>
      <c r="G153" s="239"/>
      <c r="I153" s="240"/>
      <c r="J153" s="240"/>
    </row>
    <row r="154" spans="3:10" s="23" customFormat="1" x14ac:dyDescent="0.25">
      <c r="C154" s="239"/>
      <c r="D154" s="239"/>
      <c r="E154" s="239"/>
      <c r="F154" s="239"/>
      <c r="G154" s="239"/>
      <c r="I154" s="240"/>
      <c r="J154" s="240"/>
    </row>
    <row r="155" spans="3:10" s="23" customFormat="1" x14ac:dyDescent="0.25">
      <c r="C155" s="239"/>
      <c r="D155" s="239"/>
      <c r="E155" s="239"/>
      <c r="F155" s="239"/>
      <c r="G155" s="239"/>
      <c r="I155" s="240"/>
      <c r="J155" s="240"/>
    </row>
    <row r="156" spans="3:10" s="23" customFormat="1" x14ac:dyDescent="0.25">
      <c r="C156" s="239"/>
      <c r="D156" s="239"/>
      <c r="E156" s="239"/>
      <c r="F156" s="239"/>
      <c r="G156" s="239"/>
      <c r="I156" s="240"/>
      <c r="J156" s="240"/>
    </row>
    <row r="157" spans="3:10" s="23" customFormat="1" x14ac:dyDescent="0.25">
      <c r="C157" s="239"/>
      <c r="D157" s="239"/>
      <c r="E157" s="239"/>
      <c r="F157" s="239"/>
      <c r="G157" s="239"/>
      <c r="I157" s="240"/>
      <c r="J157" s="240"/>
    </row>
    <row r="158" spans="3:10" s="23" customFormat="1" x14ac:dyDescent="0.25">
      <c r="C158" s="239"/>
      <c r="D158" s="239"/>
      <c r="E158" s="239"/>
      <c r="F158" s="239"/>
      <c r="G158" s="239"/>
      <c r="I158" s="240"/>
      <c r="J158" s="240"/>
    </row>
    <row r="159" spans="3:10" s="23" customFormat="1" x14ac:dyDescent="0.25">
      <c r="C159" s="239"/>
      <c r="D159" s="239"/>
      <c r="E159" s="239"/>
      <c r="F159" s="239"/>
      <c r="G159" s="239"/>
      <c r="I159" s="240"/>
      <c r="J159" s="240"/>
    </row>
    <row r="160" spans="3:10" s="23" customFormat="1" x14ac:dyDescent="0.25">
      <c r="C160" s="239"/>
      <c r="D160" s="239"/>
      <c r="E160" s="239"/>
      <c r="F160" s="239"/>
      <c r="G160" s="239"/>
      <c r="I160" s="240"/>
      <c r="J160" s="240"/>
    </row>
    <row r="161" spans="3:10" s="23" customFormat="1" x14ac:dyDescent="0.25">
      <c r="C161" s="239"/>
      <c r="D161" s="239"/>
      <c r="E161" s="239"/>
      <c r="F161" s="239"/>
      <c r="G161" s="239"/>
      <c r="I161" s="240"/>
      <c r="J161" s="240"/>
    </row>
    <row r="162" spans="3:10" s="23" customFormat="1" x14ac:dyDescent="0.25">
      <c r="C162" s="239"/>
      <c r="D162" s="239"/>
      <c r="E162" s="239"/>
      <c r="F162" s="239"/>
      <c r="G162" s="239"/>
      <c r="I162" s="240"/>
      <c r="J162" s="240"/>
    </row>
    <row r="163" spans="3:10" s="23" customFormat="1" x14ac:dyDescent="0.25">
      <c r="C163" s="239"/>
      <c r="D163" s="239"/>
      <c r="E163" s="239"/>
      <c r="F163" s="239"/>
      <c r="G163" s="239"/>
      <c r="I163" s="240"/>
      <c r="J163" s="240"/>
    </row>
    <row r="164" spans="3:10" s="23" customFormat="1" x14ac:dyDescent="0.25">
      <c r="C164" s="239"/>
      <c r="D164" s="239"/>
      <c r="E164" s="239"/>
      <c r="F164" s="239"/>
      <c r="G164" s="239"/>
      <c r="I164" s="240"/>
      <c r="J164" s="240"/>
    </row>
    <row r="165" spans="3:10" s="23" customFormat="1" x14ac:dyDescent="0.25">
      <c r="C165" s="239"/>
      <c r="D165" s="239"/>
      <c r="E165" s="239"/>
      <c r="F165" s="239"/>
      <c r="G165" s="239"/>
      <c r="I165" s="240"/>
      <c r="J165" s="240"/>
    </row>
    <row r="166" spans="3:10" s="23" customFormat="1" x14ac:dyDescent="0.25">
      <c r="C166" s="239"/>
      <c r="D166" s="239"/>
      <c r="E166" s="239"/>
      <c r="F166" s="239"/>
      <c r="G166" s="239"/>
      <c r="I166" s="240"/>
      <c r="J166" s="240"/>
    </row>
    <row r="167" spans="3:10" s="23" customFormat="1" x14ac:dyDescent="0.25">
      <c r="C167" s="239"/>
      <c r="D167" s="239"/>
      <c r="E167" s="239"/>
      <c r="F167" s="239"/>
      <c r="G167" s="239"/>
      <c r="I167" s="240"/>
      <c r="J167" s="240"/>
    </row>
    <row r="168" spans="3:10" s="23" customFormat="1" x14ac:dyDescent="0.25">
      <c r="C168" s="239"/>
      <c r="D168" s="239"/>
      <c r="E168" s="239"/>
      <c r="F168" s="239"/>
      <c r="G168" s="239"/>
      <c r="I168" s="240"/>
      <c r="J168" s="240"/>
    </row>
    <row r="169" spans="3:10" s="23" customFormat="1" x14ac:dyDescent="0.25">
      <c r="C169" s="239"/>
      <c r="D169" s="239"/>
      <c r="E169" s="239"/>
      <c r="F169" s="239"/>
      <c r="G169" s="239"/>
      <c r="I169" s="240"/>
      <c r="J169" s="240"/>
    </row>
    <row r="170" spans="3:10" s="23" customFormat="1" x14ac:dyDescent="0.25">
      <c r="C170" s="239"/>
      <c r="D170" s="239"/>
      <c r="E170" s="239"/>
      <c r="F170" s="239"/>
      <c r="G170" s="239"/>
      <c r="I170" s="240"/>
      <c r="J170" s="240"/>
    </row>
    <row r="171" spans="3:10" s="23" customFormat="1" x14ac:dyDescent="0.25">
      <c r="C171" s="239"/>
      <c r="D171" s="239"/>
      <c r="E171" s="239"/>
      <c r="F171" s="239"/>
      <c r="G171" s="239"/>
      <c r="I171" s="240"/>
      <c r="J171" s="240"/>
    </row>
    <row r="172" spans="3:10" s="23" customFormat="1" x14ac:dyDescent="0.25">
      <c r="C172" s="239"/>
      <c r="D172" s="239"/>
      <c r="E172" s="239"/>
      <c r="F172" s="239"/>
      <c r="G172" s="239"/>
      <c r="I172" s="240"/>
      <c r="J172" s="240"/>
    </row>
    <row r="173" spans="3:10" s="23" customFormat="1" x14ac:dyDescent="0.25">
      <c r="C173" s="239"/>
      <c r="D173" s="239"/>
      <c r="E173" s="239"/>
      <c r="F173" s="239"/>
      <c r="G173" s="239"/>
      <c r="I173" s="240"/>
      <c r="J173" s="240"/>
    </row>
    <row r="174" spans="3:10" s="23" customFormat="1" x14ac:dyDescent="0.25">
      <c r="C174" s="239"/>
      <c r="D174" s="239"/>
      <c r="E174" s="239"/>
      <c r="F174" s="239"/>
      <c r="G174" s="239"/>
      <c r="I174" s="240"/>
      <c r="J174" s="240"/>
    </row>
    <row r="175" spans="3:10" s="23" customFormat="1" x14ac:dyDescent="0.25">
      <c r="C175" s="239"/>
      <c r="D175" s="239"/>
      <c r="E175" s="239"/>
      <c r="F175" s="239"/>
      <c r="G175" s="239"/>
      <c r="I175" s="240"/>
      <c r="J175" s="240"/>
    </row>
    <row r="176" spans="3:10" s="23" customFormat="1" x14ac:dyDescent="0.25">
      <c r="C176" s="239"/>
      <c r="D176" s="239"/>
      <c r="E176" s="239"/>
      <c r="F176" s="239"/>
      <c r="G176" s="239"/>
      <c r="I176" s="240"/>
      <c r="J176" s="240"/>
    </row>
    <row r="177" spans="3:10" s="23" customFormat="1" x14ac:dyDescent="0.25">
      <c r="C177" s="239"/>
      <c r="D177" s="239"/>
      <c r="E177" s="239"/>
      <c r="F177" s="239"/>
      <c r="G177" s="239"/>
      <c r="I177" s="240"/>
      <c r="J177" s="240"/>
    </row>
    <row r="178" spans="3:10" s="23" customFormat="1" x14ac:dyDescent="0.25">
      <c r="C178" s="239"/>
      <c r="D178" s="239"/>
      <c r="E178" s="239"/>
      <c r="F178" s="239"/>
      <c r="G178" s="239"/>
      <c r="I178" s="240"/>
      <c r="J178" s="240"/>
    </row>
    <row r="179" spans="3:10" s="23" customFormat="1" x14ac:dyDescent="0.25">
      <c r="C179" s="239"/>
      <c r="D179" s="239"/>
      <c r="E179" s="239"/>
      <c r="F179" s="239"/>
      <c r="G179" s="239"/>
      <c r="I179" s="240"/>
      <c r="J179" s="240"/>
    </row>
    <row r="180" spans="3:10" s="23" customFormat="1" x14ac:dyDescent="0.25">
      <c r="C180" s="239"/>
      <c r="D180" s="239"/>
      <c r="E180" s="239"/>
      <c r="F180" s="239"/>
      <c r="G180" s="239"/>
      <c r="I180" s="240"/>
      <c r="J180" s="240"/>
    </row>
    <row r="181" spans="3:10" s="23" customFormat="1" x14ac:dyDescent="0.25">
      <c r="C181" s="239"/>
      <c r="D181" s="239"/>
      <c r="E181" s="239"/>
      <c r="F181" s="239"/>
      <c r="G181" s="239"/>
      <c r="I181" s="240"/>
      <c r="J181" s="240"/>
    </row>
    <row r="182" spans="3:10" s="23" customFormat="1" x14ac:dyDescent="0.25">
      <c r="C182" s="239"/>
      <c r="D182" s="239"/>
      <c r="E182" s="239"/>
      <c r="F182" s="239"/>
      <c r="G182" s="239"/>
      <c r="I182" s="240"/>
      <c r="J182" s="240"/>
    </row>
    <row r="183" spans="3:10" s="23" customFormat="1" x14ac:dyDescent="0.25">
      <c r="C183" s="239"/>
      <c r="D183" s="239"/>
      <c r="E183" s="239"/>
      <c r="F183" s="239"/>
      <c r="G183" s="239"/>
      <c r="I183" s="240"/>
      <c r="J183" s="240"/>
    </row>
    <row r="184" spans="3:10" s="23" customFormat="1" x14ac:dyDescent="0.25">
      <c r="C184" s="239"/>
      <c r="D184" s="239"/>
      <c r="E184" s="239"/>
      <c r="F184" s="239"/>
      <c r="G184" s="239"/>
      <c r="I184" s="240"/>
      <c r="J184" s="240"/>
    </row>
    <row r="185" spans="3:10" s="23" customFormat="1" x14ac:dyDescent="0.25">
      <c r="C185" s="239"/>
      <c r="D185" s="239"/>
      <c r="E185" s="239"/>
      <c r="F185" s="239"/>
      <c r="G185" s="239"/>
      <c r="I185" s="240"/>
      <c r="J185" s="240"/>
    </row>
    <row r="186" spans="3:10" s="23" customFormat="1" x14ac:dyDescent="0.25">
      <c r="C186" s="239"/>
      <c r="D186" s="239"/>
      <c r="E186" s="239"/>
      <c r="F186" s="239"/>
      <c r="G186" s="239"/>
      <c r="I186" s="240"/>
      <c r="J186" s="240"/>
    </row>
    <row r="187" spans="3:10" s="23" customFormat="1" x14ac:dyDescent="0.25">
      <c r="C187" s="239"/>
      <c r="D187" s="239"/>
      <c r="E187" s="239"/>
      <c r="F187" s="239"/>
      <c r="G187" s="239"/>
      <c r="I187" s="240"/>
      <c r="J187" s="240"/>
    </row>
    <row r="188" spans="3:10" s="23" customFormat="1" x14ac:dyDescent="0.25">
      <c r="C188" s="239"/>
      <c r="D188" s="239"/>
      <c r="E188" s="239"/>
      <c r="F188" s="239"/>
      <c r="G188" s="239"/>
      <c r="I188" s="240"/>
      <c r="J188" s="240"/>
    </row>
    <row r="189" spans="3:10" s="23" customFormat="1" x14ac:dyDescent="0.25">
      <c r="C189" s="239"/>
      <c r="D189" s="239"/>
      <c r="E189" s="239"/>
      <c r="F189" s="239"/>
      <c r="G189" s="239"/>
      <c r="I189" s="240"/>
      <c r="J189" s="240"/>
    </row>
    <row r="190" spans="3:10" s="23" customFormat="1" x14ac:dyDescent="0.25">
      <c r="C190" s="239"/>
      <c r="D190" s="239"/>
      <c r="E190" s="239"/>
      <c r="F190" s="239"/>
      <c r="G190" s="239"/>
      <c r="I190" s="240"/>
      <c r="J190" s="240"/>
    </row>
    <row r="191" spans="3:10" s="23" customFormat="1" x14ac:dyDescent="0.25">
      <c r="C191" s="239"/>
      <c r="D191" s="239"/>
      <c r="E191" s="239"/>
      <c r="F191" s="239"/>
      <c r="G191" s="239"/>
      <c r="I191" s="240"/>
      <c r="J191" s="240"/>
    </row>
    <row r="192" spans="3:10" s="23" customFormat="1" x14ac:dyDescent="0.25">
      <c r="C192" s="239"/>
      <c r="D192" s="239"/>
      <c r="E192" s="239"/>
      <c r="F192" s="239"/>
      <c r="G192" s="239"/>
      <c r="I192" s="240"/>
      <c r="J192" s="240"/>
    </row>
    <row r="193" spans="3:10" s="23" customFormat="1" x14ac:dyDescent="0.25">
      <c r="C193" s="239"/>
      <c r="D193" s="239"/>
      <c r="E193" s="239"/>
      <c r="F193" s="239"/>
      <c r="G193" s="239"/>
      <c r="I193" s="240"/>
      <c r="J193" s="240"/>
    </row>
    <row r="194" spans="3:10" s="23" customFormat="1" x14ac:dyDescent="0.25">
      <c r="C194" s="239"/>
      <c r="D194" s="239"/>
      <c r="E194" s="239"/>
      <c r="F194" s="239"/>
      <c r="G194" s="239"/>
      <c r="I194" s="240"/>
      <c r="J194" s="240"/>
    </row>
    <row r="195" spans="3:10" s="23" customFormat="1" x14ac:dyDescent="0.25">
      <c r="C195" s="239"/>
      <c r="D195" s="239"/>
      <c r="E195" s="239"/>
      <c r="F195" s="239"/>
      <c r="G195" s="239"/>
      <c r="I195" s="240"/>
      <c r="J195" s="240"/>
    </row>
    <row r="196" spans="3:10" s="23" customFormat="1" x14ac:dyDescent="0.25">
      <c r="C196" s="239"/>
      <c r="D196" s="239"/>
      <c r="E196" s="239"/>
      <c r="F196" s="239"/>
      <c r="G196" s="239"/>
      <c r="I196" s="240"/>
      <c r="J196" s="240"/>
    </row>
  </sheetData>
  <mergeCells count="12">
    <mergeCell ref="D8:D9"/>
    <mergeCell ref="E8:F8"/>
    <mergeCell ref="G8:G9"/>
    <mergeCell ref="H8:H9"/>
    <mergeCell ref="B3:J3"/>
    <mergeCell ref="B4:J4"/>
    <mergeCell ref="B5:J5"/>
    <mergeCell ref="B7:B9"/>
    <mergeCell ref="C7:F7"/>
    <mergeCell ref="G7:H7"/>
    <mergeCell ref="I7:J7"/>
    <mergeCell ref="C8:C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10</vt:i4>
      </vt:variant>
    </vt:vector>
  </HeadingPairs>
  <TitlesOfParts>
    <vt:vector size="17" baseType="lpstr">
      <vt:lpstr>Balanza de Comprobación</vt:lpstr>
      <vt:lpstr>BalanceGeneral_Situacion</vt:lpstr>
      <vt:lpstr>EstadoResultados_Rendimiento</vt:lpstr>
      <vt:lpstr>Estado Flujo de Efectivo</vt:lpstr>
      <vt:lpstr>Estado de Cambios en Patrimonio</vt:lpstr>
      <vt:lpstr>EstadoSituacionEvolucionBienes</vt:lpstr>
      <vt:lpstr>EstadoEjecucionPresupuestaria</vt:lpstr>
      <vt:lpstr>BalanceGeneral_Situacion!Área_de_impresión</vt:lpstr>
      <vt:lpstr>'Balanza de Comprobación'!Área_de_impresión</vt:lpstr>
      <vt:lpstr>'Estado de Cambios en Patrimonio'!Área_de_impresión</vt:lpstr>
      <vt:lpstr>'Estado Flujo de Efectivo'!Área_de_impresión</vt:lpstr>
      <vt:lpstr>EstadoResultados_Rendimiento!Área_de_impresión</vt:lpstr>
      <vt:lpstr>EstadoSituacionEvolucionBienes!Área_de_impresión</vt:lpstr>
      <vt:lpstr>BalanceGeneral_Situacion!Títulos_a_imprimir</vt:lpstr>
      <vt:lpstr>'Balanza de Comprobación'!Títulos_a_imprimir</vt:lpstr>
      <vt:lpstr>EstadoResultados_Rendimiento!Títulos_a_imprimir</vt:lpstr>
      <vt:lpstr>EstadoSituacionEvolucionBienes!Títulos_a_imprimir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2017-08-10T20:31:33Z</dcterms:modified>
  <cp:category/>
  <cp:contentStatus/>
</cp:coreProperties>
</file>