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40" yWindow="105" windowWidth="15480" windowHeight="11640" firstSheet="1" activeTab="1"/>
  </bookViews>
  <sheets>
    <sheet name="I TRIMESTRE 2017" sheetId="13" r:id="rId1"/>
    <sheet name="II TRIMESTRE 2017" sheetId="14" r:id="rId2"/>
  </sheets>
  <definedNames>
    <definedName name="_1Excel_BuiltIn_Print_Area_1_1">#REF!</definedName>
    <definedName name="_xlnm.Print_Area" localSheetId="0">'I TRIMESTRE 2017'!$A$1:$AI$39</definedName>
  </definedNames>
  <calcPr calcId="145621"/>
</workbook>
</file>

<file path=xl/calcChain.xml><?xml version="1.0" encoding="utf-8"?>
<calcChain xmlns="http://schemas.openxmlformats.org/spreadsheetml/2006/main">
  <c r="E9" i="14" l="1"/>
  <c r="F9" i="14"/>
  <c r="E11" i="14"/>
  <c r="F11" i="14"/>
  <c r="E16" i="14"/>
  <c r="E15" i="14" s="1"/>
  <c r="F16" i="14"/>
  <c r="F15" i="14" s="1"/>
  <c r="F14" i="14" s="1"/>
  <c r="F13" i="14" s="1"/>
  <c r="H8" i="14"/>
  <c r="H7" i="14" s="1"/>
  <c r="H6" i="14" s="1"/>
  <c r="H18" i="14" s="1"/>
  <c r="L9" i="14"/>
  <c r="I9" i="14" s="1"/>
  <c r="L11" i="14"/>
  <c r="I11" i="14" s="1"/>
  <c r="L16" i="14"/>
  <c r="L15" i="14" s="1"/>
  <c r="J8" i="14"/>
  <c r="J7" i="14" s="1"/>
  <c r="J6" i="14" s="1"/>
  <c r="J18" i="14" s="1"/>
  <c r="K8" i="14"/>
  <c r="K7" i="14" s="1"/>
  <c r="K6" i="14" s="1"/>
  <c r="K18" i="14" s="1"/>
  <c r="H10" i="14"/>
  <c r="I10" i="14" s="1"/>
  <c r="E25" i="14"/>
  <c r="E24" i="14" s="1"/>
  <c r="F24" i="14"/>
  <c r="L25" i="14"/>
  <c r="L24" i="14" s="1"/>
  <c r="E28" i="14"/>
  <c r="E27" i="14" s="1"/>
  <c r="F28" i="14"/>
  <c r="F27" i="14" s="1"/>
  <c r="L27" i="14"/>
  <c r="E31" i="14"/>
  <c r="E30" i="14" s="1"/>
  <c r="F30" i="14"/>
  <c r="L31" i="14"/>
  <c r="L30" i="14" s="1"/>
  <c r="E33" i="14"/>
  <c r="F33" i="14"/>
  <c r="G26" i="14"/>
  <c r="M26" i="14" s="1"/>
  <c r="G29" i="14"/>
  <c r="M29" i="14" s="1"/>
  <c r="G32" i="14"/>
  <c r="M32" i="14" s="1"/>
  <c r="G34" i="14"/>
  <c r="M34" i="14" s="1"/>
  <c r="G35" i="14"/>
  <c r="M35" i="14" s="1"/>
  <c r="I12" i="14"/>
  <c r="I17" i="14"/>
  <c r="I36" i="14"/>
  <c r="K35" i="14"/>
  <c r="K33" i="14"/>
  <c r="K32" i="14"/>
  <c r="H31" i="14"/>
  <c r="K31" i="14" s="1"/>
  <c r="H28" i="14"/>
  <c r="H27" i="14" s="1"/>
  <c r="H25" i="14"/>
  <c r="H24" i="14" s="1"/>
  <c r="G17" i="14"/>
  <c r="M17" i="14" s="1"/>
  <c r="I16" i="14"/>
  <c r="G12" i="14"/>
  <c r="M12" i="14" s="1"/>
  <c r="H46" i="13"/>
  <c r="H47" i="13"/>
  <c r="H28" i="13"/>
  <c r="H27" i="13"/>
  <c r="G26" i="13"/>
  <c r="G29" i="13"/>
  <c r="M29" i="13"/>
  <c r="G32" i="13"/>
  <c r="G34" i="13"/>
  <c r="G35" i="13"/>
  <c r="N35" i="13"/>
  <c r="F28" i="13"/>
  <c r="F30" i="13"/>
  <c r="F33" i="13"/>
  <c r="E28" i="13"/>
  <c r="E27" i="13"/>
  <c r="E33" i="13"/>
  <c r="H10" i="13"/>
  <c r="H12" i="13"/>
  <c r="H17" i="13"/>
  <c r="G12" i="13"/>
  <c r="N12" i="13"/>
  <c r="G17" i="13"/>
  <c r="N17" i="13"/>
  <c r="K32" i="13"/>
  <c r="K33" i="13"/>
  <c r="K35" i="13"/>
  <c r="J18" i="13"/>
  <c r="F16" i="13"/>
  <c r="F15" i="13"/>
  <c r="F14" i="13"/>
  <c r="F13" i="13"/>
  <c r="F11" i="13"/>
  <c r="F10" i="13"/>
  <c r="I36" i="13"/>
  <c r="L31" i="13"/>
  <c r="H31" i="13"/>
  <c r="H30" i="13"/>
  <c r="E31" i="13"/>
  <c r="G31" i="13"/>
  <c r="L25" i="13"/>
  <c r="L24" i="13"/>
  <c r="H25" i="13"/>
  <c r="H24" i="13"/>
  <c r="E25" i="13"/>
  <c r="G25" i="13"/>
  <c r="I18" i="13"/>
  <c r="L16" i="13"/>
  <c r="H16" i="13"/>
  <c r="E16" i="13"/>
  <c r="L11" i="13"/>
  <c r="H11" i="13"/>
  <c r="E11" i="13"/>
  <c r="L9" i="13"/>
  <c r="L8" i="13"/>
  <c r="H8" i="13"/>
  <c r="E9" i="13"/>
  <c r="E8" i="13"/>
  <c r="E7" i="13"/>
  <c r="E6" i="13"/>
  <c r="G33" i="13"/>
  <c r="M33" i="13"/>
  <c r="E24" i="13"/>
  <c r="N29" i="13"/>
  <c r="M35" i="13"/>
  <c r="G28" i="13"/>
  <c r="M28" i="13"/>
  <c r="L15" i="13"/>
  <c r="H15" i="13"/>
  <c r="K31" i="13"/>
  <c r="E30" i="13"/>
  <c r="G30" i="13"/>
  <c r="H9" i="13"/>
  <c r="H36" i="13"/>
  <c r="L30" i="13"/>
  <c r="K30" i="13"/>
  <c r="N28" i="13"/>
  <c r="L27" i="13"/>
  <c r="L7" i="13"/>
  <c r="H7" i="13"/>
  <c r="G10" i="13"/>
  <c r="F9" i="13"/>
  <c r="F8" i="13"/>
  <c r="F7" i="13"/>
  <c r="F6" i="13"/>
  <c r="G11" i="13"/>
  <c r="M11" i="13"/>
  <c r="G16" i="13"/>
  <c r="M16" i="13"/>
  <c r="N16" i="13"/>
  <c r="E15" i="13"/>
  <c r="M17" i="13"/>
  <c r="M12" i="13"/>
  <c r="N33" i="13"/>
  <c r="L14" i="13"/>
  <c r="H14" i="13"/>
  <c r="E36" i="13"/>
  <c r="N11" i="13"/>
  <c r="L36" i="13"/>
  <c r="L6" i="13"/>
  <c r="H6" i="13"/>
  <c r="G6" i="13"/>
  <c r="G7" i="13"/>
  <c r="M7" i="13"/>
  <c r="M10" i="13"/>
  <c r="N10" i="13"/>
  <c r="G9" i="13"/>
  <c r="G8" i="13"/>
  <c r="F18" i="13"/>
  <c r="G15" i="13"/>
  <c r="E14" i="13"/>
  <c r="L13" i="13"/>
  <c r="H13" i="13"/>
  <c r="H18" i="13"/>
  <c r="N7" i="13"/>
  <c r="K36" i="13"/>
  <c r="N6" i="13"/>
  <c r="K18" i="13"/>
  <c r="N8" i="13"/>
  <c r="M8" i="13"/>
  <c r="M9" i="13"/>
  <c r="N9" i="13"/>
  <c r="M6" i="13"/>
  <c r="E13" i="13"/>
  <c r="G14" i="13"/>
  <c r="N15" i="13"/>
  <c r="M15" i="13"/>
  <c r="L18" i="13"/>
  <c r="M14" i="13"/>
  <c r="N14" i="13"/>
  <c r="G13" i="13"/>
  <c r="E18" i="13"/>
  <c r="G18" i="13"/>
  <c r="N18" i="13"/>
  <c r="N13" i="13"/>
  <c r="M13" i="13"/>
  <c r="M18" i="13"/>
  <c r="N32" i="13"/>
  <c r="N25" i="13"/>
  <c r="M26" i="13"/>
  <c r="M31" i="13"/>
  <c r="F24" i="13"/>
  <c r="M30" i="13"/>
  <c r="G24" i="13"/>
  <c r="N24" i="13"/>
  <c r="M25" i="13"/>
  <c r="M32" i="13"/>
  <c r="N26" i="13"/>
  <c r="F27" i="13"/>
  <c r="G27" i="13"/>
  <c r="G36" i="13"/>
  <c r="N36" i="13"/>
  <c r="M24" i="13"/>
  <c r="M27" i="13"/>
  <c r="N27" i="13"/>
  <c r="F36" i="13"/>
  <c r="M36" i="13"/>
  <c r="G10" i="14"/>
  <c r="M10" i="14" s="1"/>
  <c r="N17" i="14" l="1"/>
  <c r="G9" i="14"/>
  <c r="M9" i="14"/>
  <c r="N9" i="14"/>
  <c r="E14" i="14"/>
  <c r="G14" i="14" s="1"/>
  <c r="G15" i="14"/>
  <c r="M15" i="14" s="1"/>
  <c r="N16" i="14"/>
  <c r="G16" i="14"/>
  <c r="M16" i="14" s="1"/>
  <c r="N26" i="14"/>
  <c r="L8" i="14"/>
  <c r="L7" i="14" s="1"/>
  <c r="G11" i="14"/>
  <c r="M11" i="14" s="1"/>
  <c r="M8" i="14" s="1"/>
  <c r="M7" i="14" s="1"/>
  <c r="M6" i="14" s="1"/>
  <c r="E8" i="14"/>
  <c r="E7" i="14" s="1"/>
  <c r="E6" i="14" s="1"/>
  <c r="N29" i="14"/>
  <c r="H30" i="14"/>
  <c r="K30" i="14" s="1"/>
  <c r="N35" i="14"/>
  <c r="G31" i="14"/>
  <c r="M31" i="14" s="1"/>
  <c r="G28" i="14"/>
  <c r="G25" i="14"/>
  <c r="F8" i="14"/>
  <c r="F7" i="14" s="1"/>
  <c r="F6" i="14" s="1"/>
  <c r="F36" i="14"/>
  <c r="G27" i="14"/>
  <c r="N27" i="14" s="1"/>
  <c r="N10" i="14"/>
  <c r="N12" i="14"/>
  <c r="G33" i="14"/>
  <c r="N33" i="14" s="1"/>
  <c r="G30" i="14"/>
  <c r="I8" i="14"/>
  <c r="I7" i="14" s="1"/>
  <c r="I6" i="14" s="1"/>
  <c r="F18" i="14"/>
  <c r="M33" i="14"/>
  <c r="M30" i="14"/>
  <c r="L36" i="14"/>
  <c r="G24" i="14"/>
  <c r="E36" i="14"/>
  <c r="L14" i="14"/>
  <c r="N15" i="14"/>
  <c r="I15" i="14"/>
  <c r="L6" i="14"/>
  <c r="E13" i="14"/>
  <c r="G13" i="14" s="1"/>
  <c r="N32" i="14"/>
  <c r="N11" i="14" l="1"/>
  <c r="G8" i="14"/>
  <c r="G7" i="14" s="1"/>
  <c r="M27" i="14"/>
  <c r="M25" i="14"/>
  <c r="N25" i="14"/>
  <c r="H36" i="14"/>
  <c r="K36" i="14" s="1"/>
  <c r="M28" i="14"/>
  <c r="N28" i="14"/>
  <c r="M14" i="14"/>
  <c r="E18" i="14"/>
  <c r="M24" i="14"/>
  <c r="M36" i="14" s="1"/>
  <c r="G36" i="14"/>
  <c r="N36" i="14" s="1"/>
  <c r="N24" i="14"/>
  <c r="N8" i="14"/>
  <c r="L13" i="14"/>
  <c r="M13" i="14" s="1"/>
  <c r="M18" i="14" s="1"/>
  <c r="I14" i="14"/>
  <c r="N14" i="14"/>
  <c r="I13" i="14" l="1"/>
  <c r="I18" i="14" s="1"/>
  <c r="N13" i="14"/>
  <c r="G6" i="14"/>
  <c r="N7" i="14"/>
  <c r="L18" i="14"/>
  <c r="G18" i="14" l="1"/>
  <c r="N18" i="14" s="1"/>
  <c r="N6" i="14"/>
</calcChain>
</file>

<file path=xl/sharedStrings.xml><?xml version="1.0" encoding="utf-8"?>
<sst xmlns="http://schemas.openxmlformats.org/spreadsheetml/2006/main" count="189" uniqueCount="76">
  <si>
    <t>COMISION NACIONAL DE VACUNACION Y EPIDEIMOLOGIA (CNVE)</t>
  </si>
  <si>
    <t>EJECUCION DE INGRESOS AL 30 DE JUNIO  DEL 2017</t>
  </si>
  <si>
    <t>(Expresado en colones)</t>
  </si>
  <si>
    <t>FF</t>
  </si>
  <si>
    <t>CODIGO</t>
  </si>
  <si>
    <t>CONCEPTO</t>
  </si>
  <si>
    <t xml:space="preserve">PRESUPUESTO APROBADO </t>
  </si>
  <si>
    <t>PRESUPUESTO EXTRAORDINARIO</t>
  </si>
  <si>
    <t>PRESUPUESTO APROBADO</t>
  </si>
  <si>
    <t>I TRIMESTRE</t>
  </si>
  <si>
    <t>ll TRIMESTRE</t>
  </si>
  <si>
    <t>llI TRIMESTRE</t>
  </si>
  <si>
    <t>IV TRIMESTRE</t>
  </si>
  <si>
    <t>TOTAL INGRESOS</t>
  </si>
  <si>
    <t>SALDO DISPONIBLE</t>
  </si>
  <si>
    <t>% EJECUCION</t>
  </si>
  <si>
    <t>1000000000000</t>
  </si>
  <si>
    <t>Ingresos Corrientes</t>
  </si>
  <si>
    <t>1410000000000</t>
  </si>
  <si>
    <t>Transferencias Corrientes</t>
  </si>
  <si>
    <t>1411000000000</t>
  </si>
  <si>
    <t>Transferencias Corrientes  Del Sector Publico</t>
  </si>
  <si>
    <t>Transferencia Corrientes Gobierno Central</t>
  </si>
  <si>
    <t>001.010</t>
  </si>
  <si>
    <t>Transferencias Gobierno Central</t>
  </si>
  <si>
    <t>1415000000000</t>
  </si>
  <si>
    <t>Transf Corrientes De Emp Publ No Financ</t>
  </si>
  <si>
    <t>001.018</t>
  </si>
  <si>
    <t>Junta de Protección Social Ley 8111</t>
  </si>
  <si>
    <t>Financiamiento</t>
  </si>
  <si>
    <t>33</t>
  </si>
  <si>
    <t>Recursos de Vigencias Anteriores</t>
  </si>
  <si>
    <t>3320</t>
  </si>
  <si>
    <t>Superávit Especifico</t>
  </si>
  <si>
    <t>3320000000921</t>
  </si>
  <si>
    <t>Superavit Especifico</t>
  </si>
  <si>
    <t>921.018</t>
  </si>
  <si>
    <t>3320000000921018</t>
  </si>
  <si>
    <t>Superavit Especifico Cnve</t>
  </si>
  <si>
    <t>COMISION NACIONAL DE VACUNACION Y EPIDEMIOLOGIA (CNVE)</t>
  </si>
  <si>
    <t>EJECUCION PRESUPUESTARIA DE EGRESOS AL 31 DE MARZO DEL 2017</t>
  </si>
  <si>
    <t xml:space="preserve"> </t>
  </si>
  <si>
    <t>II TRIMESTRE</t>
  </si>
  <si>
    <t>EGRESO TOTAL</t>
  </si>
  <si>
    <t>1</t>
  </si>
  <si>
    <t>Servicios</t>
  </si>
  <si>
    <t>1.03</t>
  </si>
  <si>
    <t>Servicios comerciales y financieros</t>
  </si>
  <si>
    <t>1.03.05</t>
  </si>
  <si>
    <t>Servicios Aduaneros</t>
  </si>
  <si>
    <t>2</t>
  </si>
  <si>
    <t>Materiales y suministros</t>
  </si>
  <si>
    <t>2.01</t>
  </si>
  <si>
    <t>Productos químicos y conexos</t>
  </si>
  <si>
    <t>2.02.01</t>
  </si>
  <si>
    <t>Productos farmaceuticos y medicinales</t>
  </si>
  <si>
    <t>6</t>
  </si>
  <si>
    <t>Transferencias corrientes</t>
  </si>
  <si>
    <t>6.01</t>
  </si>
  <si>
    <t>Transferencias Corrientes Sector Público</t>
  </si>
  <si>
    <t>6.01.01</t>
  </si>
  <si>
    <t>Transferencias Corrientes de Gobierno Central (Ministerio de Hacienda)</t>
  </si>
  <si>
    <t>5</t>
  </si>
  <si>
    <t>Bienes Duraderos</t>
  </si>
  <si>
    <t>5.01.99</t>
  </si>
  <si>
    <t>Maquinaria Equipo y Mobiliario Diverso</t>
  </si>
  <si>
    <t>TOTAL EGRESOS</t>
  </si>
  <si>
    <t>DETALLE</t>
  </si>
  <si>
    <t>MONTO</t>
  </si>
  <si>
    <t>TOTALES</t>
  </si>
  <si>
    <t>RESERVAS</t>
  </si>
  <si>
    <t>COMPROMISOS</t>
  </si>
  <si>
    <t>I, II Y III TRIMESTRE</t>
  </si>
  <si>
    <t>EGRESOS + COMPROMISOS</t>
  </si>
  <si>
    <t>DISPONIBLE</t>
  </si>
  <si>
    <t>EJECUCION PRESUPUESTARIA DE EGRESOS AL 30 DE JUNIO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</si>
</sst>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2" x14ac:knownFonts="1"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Book Antiqua"/>
      <family val="1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6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2" borderId="0" xfId="0" applyFont="1" applyFill="1" applyBorder="1"/>
    <xf numFmtId="49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49" fontId="3" fillId="2" borderId="2" xfId="0" applyNumberFormat="1" applyFont="1" applyFill="1" applyBorder="1"/>
    <xf numFmtId="49" fontId="4" fillId="2" borderId="2" xfId="0" applyNumberFormat="1" applyFont="1" applyFill="1" applyBorder="1"/>
    <xf numFmtId="49" fontId="4" fillId="2" borderId="2" xfId="0" applyNumberFormat="1" applyFont="1" applyFill="1" applyBorder="1" applyAlignment="1"/>
    <xf numFmtId="4" fontId="4" fillId="2" borderId="0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3" fillId="2" borderId="1" xfId="0" applyFont="1" applyFill="1" applyBorder="1"/>
    <xf numFmtId="0" fontId="7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3" xfId="0" applyFont="1" applyFill="1" applyBorder="1"/>
    <xf numFmtId="0" fontId="4" fillId="3" borderId="0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wrapText="1"/>
    </xf>
    <xf numFmtId="4" fontId="8" fillId="2" borderId="1" xfId="0" applyNumberFormat="1" applyFont="1" applyFill="1" applyBorder="1" applyAlignment="1">
      <alignment horizontal="right"/>
    </xf>
    <xf numFmtId="4" fontId="8" fillId="2" borderId="1" xfId="0" applyNumberFormat="1" applyFont="1" applyFill="1" applyBorder="1" applyAlignment="1">
      <alignment horizontal="right" vertical="center" wrapText="1"/>
    </xf>
    <xf numFmtId="4" fontId="9" fillId="2" borderId="1" xfId="0" applyNumberFormat="1" applyFont="1" applyFill="1" applyBorder="1"/>
    <xf numFmtId="0" fontId="9" fillId="2" borderId="1" xfId="0" applyFont="1" applyFill="1" applyBorder="1"/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wrapText="1"/>
    </xf>
    <xf numFmtId="4" fontId="8" fillId="2" borderId="1" xfId="0" applyNumberFormat="1" applyFont="1" applyFill="1" applyBorder="1"/>
    <xf numFmtId="0" fontId="8" fillId="2" borderId="1" xfId="0" applyFont="1" applyFill="1" applyBorder="1"/>
    <xf numFmtId="0" fontId="10" fillId="2" borderId="1" xfId="0" applyFont="1" applyFill="1" applyBorder="1"/>
    <xf numFmtId="0" fontId="9" fillId="2" borderId="1" xfId="0" applyFont="1" applyFill="1" applyBorder="1" applyAlignment="1">
      <alignment horizontal="left"/>
    </xf>
    <xf numFmtId="49" fontId="6" fillId="4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2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3" fillId="2" borderId="4" xfId="0" applyFont="1" applyFill="1" applyBorder="1"/>
    <xf numFmtId="0" fontId="9" fillId="2" borderId="0" xfId="0" applyFont="1" applyFill="1" applyBorder="1"/>
    <xf numFmtId="4" fontId="8" fillId="2" borderId="0" xfId="0" applyNumberFormat="1" applyFont="1" applyFill="1" applyBorder="1" applyAlignment="1">
      <alignment horizontal="right"/>
    </xf>
    <xf numFmtId="4" fontId="3" fillId="2" borderId="0" xfId="0" applyNumberFormat="1" applyFont="1" applyFill="1" applyBorder="1"/>
    <xf numFmtId="0" fontId="8" fillId="3" borderId="0" xfId="0" applyFont="1" applyFill="1" applyBorder="1" applyAlignment="1">
      <alignment horizontal="center"/>
    </xf>
    <xf numFmtId="0" fontId="11" fillId="2" borderId="0" xfId="0" applyFont="1" applyFill="1" applyBorder="1"/>
    <xf numFmtId="4" fontId="4" fillId="5" borderId="0" xfId="0" applyNumberFormat="1" applyFont="1" applyFill="1" applyBorder="1" applyAlignment="1">
      <alignment horizontal="right"/>
    </xf>
    <xf numFmtId="49" fontId="10" fillId="2" borderId="2" xfId="0" applyNumberFormat="1" applyFont="1" applyFill="1" applyBorder="1"/>
    <xf numFmtId="0" fontId="8" fillId="2" borderId="0" xfId="0" applyFont="1" applyFill="1" applyBorder="1"/>
    <xf numFmtId="0" fontId="10" fillId="2" borderId="0" xfId="0" applyFont="1" applyFill="1" applyBorder="1"/>
    <xf numFmtId="0" fontId="4" fillId="2" borderId="5" xfId="0" applyFont="1" applyFill="1" applyBorder="1" applyAlignment="1">
      <alignment horizontal="center"/>
    </xf>
    <xf numFmtId="4" fontId="4" fillId="2" borderId="5" xfId="0" applyNumberFormat="1" applyFont="1" applyFill="1" applyBorder="1" applyAlignment="1">
      <alignment horizontal="right"/>
    </xf>
    <xf numFmtId="4" fontId="8" fillId="2" borderId="5" xfId="0" applyNumberFormat="1" applyFont="1" applyFill="1" applyBorder="1" applyAlignment="1">
      <alignment horizontal="right"/>
    </xf>
    <xf numFmtId="49" fontId="6" fillId="4" borderId="6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/>
    <xf numFmtId="49" fontId="3" fillId="2" borderId="2" xfId="0" applyNumberFormat="1" applyFont="1" applyFill="1" applyBorder="1" applyAlignment="1"/>
    <xf numFmtId="4" fontId="4" fillId="4" borderId="7" xfId="0" applyNumberFormat="1" applyFont="1" applyFill="1" applyBorder="1" applyAlignment="1">
      <alignment horizontal="right"/>
    </xf>
    <xf numFmtId="49" fontId="10" fillId="2" borderId="6" xfId="0" applyNumberFormat="1" applyFont="1" applyFill="1" applyBorder="1"/>
    <xf numFmtId="49" fontId="8" fillId="2" borderId="4" xfId="0" applyNumberFormat="1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4" fontId="8" fillId="2" borderId="4" xfId="0" applyNumberFormat="1" applyFont="1" applyFill="1" applyBorder="1"/>
    <xf numFmtId="49" fontId="6" fillId="4" borderId="8" xfId="0" applyNumberFormat="1" applyFont="1" applyFill="1" applyBorder="1" applyAlignment="1">
      <alignment horizontal="center" vertical="center" wrapText="1"/>
    </xf>
    <xf numFmtId="49" fontId="6" fillId="4" borderId="9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center"/>
    </xf>
    <xf numFmtId="4" fontId="9" fillId="2" borderId="4" xfId="0" applyNumberFormat="1" applyFont="1" applyFill="1" applyBorder="1"/>
    <xf numFmtId="4" fontId="6" fillId="4" borderId="10" xfId="2" applyNumberFormat="1" applyFont="1" applyFill="1" applyBorder="1" applyAlignment="1">
      <alignment horizontal="center" vertical="center" wrapText="1"/>
    </xf>
    <xf numFmtId="4" fontId="6" fillId="4" borderId="11" xfId="2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Border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4" fontId="3" fillId="2" borderId="13" xfId="0" applyNumberFormat="1" applyFont="1" applyFill="1" applyBorder="1" applyAlignment="1">
      <alignment horizontal="center"/>
    </xf>
    <xf numFmtId="10" fontId="4" fillId="2" borderId="14" xfId="3" applyNumberFormat="1" applyFont="1" applyFill="1" applyBorder="1" applyAlignment="1">
      <alignment horizontal="center" vertical="center" wrapText="1"/>
    </xf>
    <xf numFmtId="10" fontId="4" fillId="4" borderId="14" xfId="3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/>
    <xf numFmtId="49" fontId="8" fillId="2" borderId="3" xfId="0" applyNumberFormat="1" applyFont="1" applyFill="1" applyBorder="1" applyAlignment="1">
      <alignment horizontal="left"/>
    </xf>
    <xf numFmtId="0" fontId="8" fillId="2" borderId="3" xfId="0" applyFont="1" applyFill="1" applyBorder="1" applyAlignment="1">
      <alignment wrapText="1"/>
    </xf>
    <xf numFmtId="4" fontId="8" fillId="2" borderId="3" xfId="0" applyNumberFormat="1" applyFont="1" applyFill="1" applyBorder="1"/>
    <xf numFmtId="0" fontId="4" fillId="2" borderId="3" xfId="0" applyFont="1" applyFill="1" applyBorder="1"/>
    <xf numFmtId="10" fontId="8" fillId="2" borderId="10" xfId="0" applyNumberFormat="1" applyFont="1" applyFill="1" applyBorder="1" applyAlignment="1">
      <alignment horizontal="center"/>
    </xf>
    <xf numFmtId="10" fontId="9" fillId="2" borderId="10" xfId="0" applyNumberFormat="1" applyFont="1" applyFill="1" applyBorder="1" applyAlignment="1">
      <alignment horizontal="center"/>
    </xf>
    <xf numFmtId="0" fontId="3" fillId="2" borderId="16" xfId="0" applyFont="1" applyFill="1" applyBorder="1"/>
    <xf numFmtId="0" fontId="3" fillId="2" borderId="17" xfId="0" applyFont="1" applyFill="1" applyBorder="1"/>
    <xf numFmtId="4" fontId="4" fillId="5" borderId="18" xfId="0" applyNumberFormat="1" applyFont="1" applyFill="1" applyBorder="1" applyAlignment="1">
      <alignment horizontal="right"/>
    </xf>
    <xf numFmtId="10" fontId="4" fillId="4" borderId="10" xfId="3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/>
    </xf>
    <xf numFmtId="4" fontId="4" fillId="2" borderId="20" xfId="3" applyNumberFormat="1" applyFont="1" applyFill="1" applyBorder="1" applyAlignment="1">
      <alignment horizontal="center"/>
    </xf>
    <xf numFmtId="49" fontId="3" fillId="2" borderId="21" xfId="0" applyNumberFormat="1" applyFont="1" applyFill="1" applyBorder="1"/>
    <xf numFmtId="49" fontId="9" fillId="2" borderId="7" xfId="0" applyNumberFormat="1" applyFont="1" applyFill="1" applyBorder="1" applyAlignment="1">
      <alignment horizontal="left"/>
    </xf>
    <xf numFmtId="0" fontId="9" fillId="2" borderId="7" xfId="0" applyFont="1" applyFill="1" applyBorder="1" applyAlignment="1">
      <alignment wrapText="1"/>
    </xf>
    <xf numFmtId="4" fontId="9" fillId="2" borderId="7" xfId="0" applyNumberFormat="1" applyFont="1" applyFill="1" applyBorder="1"/>
    <xf numFmtId="4" fontId="9" fillId="2" borderId="18" xfId="0" applyNumberFormat="1" applyFont="1" applyFill="1" applyBorder="1"/>
    <xf numFmtId="10" fontId="9" fillId="2" borderId="22" xfId="0" applyNumberFormat="1" applyFont="1" applyFill="1" applyBorder="1" applyAlignment="1">
      <alignment horizontal="center"/>
    </xf>
    <xf numFmtId="10" fontId="3" fillId="2" borderId="14" xfId="3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164" fontId="3" fillId="2" borderId="0" xfId="1" applyFont="1" applyFill="1" applyBorder="1"/>
    <xf numFmtId="164" fontId="4" fillId="2" borderId="0" xfId="1" applyFont="1" applyFill="1" applyBorder="1"/>
    <xf numFmtId="164" fontId="8" fillId="2" borderId="0" xfId="1" applyFont="1" applyFill="1" applyBorder="1"/>
    <xf numFmtId="164" fontId="9" fillId="2" borderId="0" xfId="1" applyFont="1" applyFill="1" applyBorder="1"/>
    <xf numFmtId="164" fontId="3" fillId="2" borderId="0" xfId="1" applyFont="1" applyFill="1" applyBorder="1" applyAlignment="1">
      <alignment horizontal="right"/>
    </xf>
    <xf numFmtId="4" fontId="8" fillId="2" borderId="5" xfId="0" applyNumberFormat="1" applyFont="1" applyFill="1" applyBorder="1"/>
    <xf numFmtId="10" fontId="8" fillId="2" borderId="20" xfId="0" applyNumberFormat="1" applyFont="1" applyFill="1" applyBorder="1" applyAlignment="1">
      <alignment horizontal="center"/>
    </xf>
    <xf numFmtId="4" fontId="9" fillId="2" borderId="3" xfId="0" applyNumberFormat="1" applyFont="1" applyFill="1" applyBorder="1"/>
    <xf numFmtId="49" fontId="3" fillId="2" borderId="15" xfId="0" applyNumberFormat="1" applyFont="1" applyFill="1" applyBorder="1"/>
    <xf numFmtId="49" fontId="9" fillId="2" borderId="3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0" fontId="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left"/>
    </xf>
    <xf numFmtId="0" fontId="0" fillId="5" borderId="18" xfId="0" applyFill="1" applyBorder="1" applyAlignment="1">
      <alignment horizontal="left"/>
    </xf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left"/>
    </xf>
    <xf numFmtId="0" fontId="0" fillId="4" borderId="7" xfId="0" applyFill="1" applyBorder="1" applyAlignment="1">
      <alignment horizontal="left"/>
    </xf>
  </cellXfs>
  <cellStyles count="4"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zoomScaleNormal="100" workbookViewId="0">
      <selection sqref="A1:IV65536"/>
    </sheetView>
  </sheetViews>
  <sheetFormatPr baseColWidth="10" defaultColWidth="11.42578125" defaultRowHeight="15" x14ac:dyDescent="0.2"/>
  <cols>
    <col min="1" max="1" width="4.7109375" style="1" customWidth="1"/>
    <col min="2" max="2" width="10.28515625" style="85" customWidth="1"/>
    <col min="3" max="3" width="22.5703125" style="16" customWidth="1"/>
    <col min="4" max="4" width="48.7109375" style="16" bestFit="1" customWidth="1"/>
    <col min="5" max="5" width="19.140625" style="16" bestFit="1" customWidth="1"/>
    <col min="6" max="6" width="23.28515625" style="16" customWidth="1"/>
    <col min="7" max="7" width="23" style="16" customWidth="1"/>
    <col min="8" max="8" width="22.5703125" style="16" customWidth="1"/>
    <col min="9" max="9" width="17.28515625" style="16" customWidth="1"/>
    <col min="10" max="10" width="20.5703125" style="16" hidden="1" customWidth="1"/>
    <col min="11" max="11" width="19.85546875" style="32" hidden="1" customWidth="1"/>
    <col min="12" max="12" width="20.28515625" style="16" customWidth="1"/>
    <col min="13" max="13" width="22.28515625" style="16" bestFit="1" customWidth="1"/>
    <col min="14" max="14" width="16.140625" style="75" bestFit="1" customWidth="1"/>
    <col min="15" max="15" width="5.140625" style="1" customWidth="1"/>
    <col min="16" max="35" width="11.42578125" style="1"/>
    <col min="36" max="16384" width="11.42578125" style="16"/>
  </cols>
  <sheetData>
    <row r="1" spans="1:35" s="1" customFormat="1" ht="15.75" thickBot="1" x14ac:dyDescent="0.25">
      <c r="K1" s="44"/>
      <c r="N1" s="69"/>
    </row>
    <row r="2" spans="1:35" s="43" customFormat="1" ht="16.5" x14ac:dyDescent="0.3">
      <c r="A2" s="1"/>
      <c r="B2" s="115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6.5" x14ac:dyDescent="0.3">
      <c r="B3" s="118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20"/>
    </row>
    <row r="4" spans="1:35" ht="17.25" thickBot="1" x14ac:dyDescent="0.35">
      <c r="B4" s="110" t="s">
        <v>2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2"/>
    </row>
    <row r="5" spans="1:35" s="22" customFormat="1" ht="30" x14ac:dyDescent="0.2">
      <c r="A5" s="17"/>
      <c r="B5" s="56" t="s">
        <v>3</v>
      </c>
      <c r="C5" s="39" t="s">
        <v>4</v>
      </c>
      <c r="D5" s="40" t="s">
        <v>5</v>
      </c>
      <c r="E5" s="40" t="s">
        <v>6</v>
      </c>
      <c r="F5" s="40" t="s">
        <v>7</v>
      </c>
      <c r="G5" s="40" t="s">
        <v>8</v>
      </c>
      <c r="H5" s="41" t="s">
        <v>9</v>
      </c>
      <c r="I5" s="41" t="s">
        <v>10</v>
      </c>
      <c r="J5" s="41" t="s">
        <v>11</v>
      </c>
      <c r="K5" s="41" t="s">
        <v>12</v>
      </c>
      <c r="L5" s="41" t="s">
        <v>13</v>
      </c>
      <c r="M5" s="41" t="s">
        <v>14</v>
      </c>
      <c r="N5" s="71" t="s">
        <v>15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5.75" x14ac:dyDescent="0.25">
      <c r="B6" s="9"/>
      <c r="C6" s="12" t="s">
        <v>16</v>
      </c>
      <c r="D6" s="23" t="s">
        <v>17</v>
      </c>
      <c r="E6" s="24">
        <f>E7</f>
        <v>1392100000</v>
      </c>
      <c r="F6" s="24">
        <f>F7</f>
        <v>0</v>
      </c>
      <c r="G6" s="24">
        <f>E6+F6</f>
        <v>1392100000</v>
      </c>
      <c r="H6" s="24">
        <f>L6</f>
        <v>497478254</v>
      </c>
      <c r="I6" s="24">
        <v>0</v>
      </c>
      <c r="J6" s="24">
        <v>0</v>
      </c>
      <c r="K6" s="24">
        <v>0</v>
      </c>
      <c r="L6" s="24">
        <f>+L7</f>
        <v>497478254</v>
      </c>
      <c r="M6" s="24">
        <f t="shared" ref="M6:M17" si="0">G6-L6</f>
        <v>894621746</v>
      </c>
      <c r="N6" s="76">
        <f t="shared" ref="N6:N18" si="1">L6/G6</f>
        <v>0.35735813088140223</v>
      </c>
    </row>
    <row r="7" spans="1:35" s="15" customFormat="1" ht="15.75" x14ac:dyDescent="0.25">
      <c r="A7" s="6"/>
      <c r="B7" s="21"/>
      <c r="C7" s="4" t="s">
        <v>18</v>
      </c>
      <c r="D7" s="13" t="s">
        <v>19</v>
      </c>
      <c r="E7" s="5">
        <f>E8</f>
        <v>1392100000</v>
      </c>
      <c r="F7" s="5">
        <f>F8</f>
        <v>0</v>
      </c>
      <c r="G7" s="24">
        <f t="shared" ref="G7:G18" si="2">E7+F7</f>
        <v>1392100000</v>
      </c>
      <c r="H7" s="24">
        <f t="shared" ref="H7:H17" si="3">L7</f>
        <v>497478254</v>
      </c>
      <c r="I7" s="24">
        <v>0</v>
      </c>
      <c r="J7" s="24">
        <v>0</v>
      </c>
      <c r="K7" s="24">
        <v>0</v>
      </c>
      <c r="L7" s="24">
        <f>+L8+L11</f>
        <v>497478254</v>
      </c>
      <c r="M7" s="24">
        <f t="shared" si="0"/>
        <v>894621746</v>
      </c>
      <c r="N7" s="76">
        <f t="shared" si="1"/>
        <v>0.35735813088140223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s="15" customFormat="1" ht="31.5" x14ac:dyDescent="0.25">
      <c r="A8" s="6"/>
      <c r="B8" s="21"/>
      <c r="C8" s="4" t="s">
        <v>20</v>
      </c>
      <c r="D8" s="13" t="s">
        <v>21</v>
      </c>
      <c r="E8" s="5">
        <f>E9+E11</f>
        <v>1392100000</v>
      </c>
      <c r="F8" s="5">
        <f>F9</f>
        <v>0</v>
      </c>
      <c r="G8" s="24">
        <f t="shared" si="2"/>
        <v>1392100000</v>
      </c>
      <c r="H8" s="24">
        <f t="shared" si="3"/>
        <v>323025000</v>
      </c>
      <c r="I8" s="24">
        <v>0</v>
      </c>
      <c r="J8" s="24">
        <v>0</v>
      </c>
      <c r="K8" s="24">
        <v>0</v>
      </c>
      <c r="L8" s="24">
        <f>L9</f>
        <v>323025000</v>
      </c>
      <c r="M8" s="24">
        <f t="shared" si="0"/>
        <v>1069075000</v>
      </c>
      <c r="N8" s="76">
        <f t="shared" si="1"/>
        <v>0.23204152000574671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s="15" customFormat="1" ht="15.75" x14ac:dyDescent="0.25">
      <c r="A9" s="6"/>
      <c r="B9" s="21"/>
      <c r="C9" s="4" t="s">
        <v>20</v>
      </c>
      <c r="D9" s="13" t="s">
        <v>22</v>
      </c>
      <c r="E9" s="5">
        <f>E10</f>
        <v>1292100000</v>
      </c>
      <c r="F9" s="5">
        <f>F10</f>
        <v>0</v>
      </c>
      <c r="G9" s="24">
        <f t="shared" si="2"/>
        <v>1292100000</v>
      </c>
      <c r="H9" s="24">
        <f t="shared" si="3"/>
        <v>323025000</v>
      </c>
      <c r="I9" s="24">
        <v>0</v>
      </c>
      <c r="J9" s="24">
        <v>0</v>
      </c>
      <c r="K9" s="24">
        <v>0</v>
      </c>
      <c r="L9" s="24">
        <f>L10</f>
        <v>323025000</v>
      </c>
      <c r="M9" s="24">
        <f t="shared" si="0"/>
        <v>969075000</v>
      </c>
      <c r="N9" s="76">
        <f t="shared" si="1"/>
        <v>0.25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x14ac:dyDescent="0.2">
      <c r="B10" s="109" t="s">
        <v>23</v>
      </c>
      <c r="C10" s="2" t="s">
        <v>20</v>
      </c>
      <c r="D10" s="14" t="s">
        <v>24</v>
      </c>
      <c r="E10" s="3">
        <v>1292100000</v>
      </c>
      <c r="F10" s="3">
        <f>F11</f>
        <v>0</v>
      </c>
      <c r="G10" s="25">
        <f t="shared" si="2"/>
        <v>1292100000</v>
      </c>
      <c r="H10" s="25">
        <f t="shared" si="3"/>
        <v>323025000</v>
      </c>
      <c r="I10" s="25">
        <v>0</v>
      </c>
      <c r="J10" s="25">
        <v>0</v>
      </c>
      <c r="K10" s="25">
        <v>0</v>
      </c>
      <c r="L10" s="25">
        <v>323025000</v>
      </c>
      <c r="M10" s="25">
        <f t="shared" si="0"/>
        <v>969075000</v>
      </c>
      <c r="N10" s="97">
        <f t="shared" si="1"/>
        <v>0.25</v>
      </c>
    </row>
    <row r="11" spans="1:35" s="36" customFormat="1" ht="15.75" x14ac:dyDescent="0.25">
      <c r="A11" s="51"/>
      <c r="B11" s="57"/>
      <c r="C11" s="27" t="s">
        <v>25</v>
      </c>
      <c r="D11" s="28" t="s">
        <v>26</v>
      </c>
      <c r="E11" s="29">
        <f>E12</f>
        <v>100000000</v>
      </c>
      <c r="F11" s="29">
        <f>F12</f>
        <v>0</v>
      </c>
      <c r="G11" s="24">
        <f t="shared" si="2"/>
        <v>100000000</v>
      </c>
      <c r="H11" s="24">
        <f t="shared" si="3"/>
        <v>174453254</v>
      </c>
      <c r="I11" s="24">
        <v>0</v>
      </c>
      <c r="J11" s="24">
        <v>0</v>
      </c>
      <c r="K11" s="24">
        <v>0</v>
      </c>
      <c r="L11" s="30">
        <f>L12</f>
        <v>174453254</v>
      </c>
      <c r="M11" s="30">
        <f t="shared" si="0"/>
        <v>-74453254</v>
      </c>
      <c r="N11" s="76">
        <f t="shared" si="1"/>
        <v>1.74453254</v>
      </c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</row>
    <row r="12" spans="1:35" x14ac:dyDescent="0.2">
      <c r="B12" s="8" t="s">
        <v>27</v>
      </c>
      <c r="C12" s="2" t="s">
        <v>25</v>
      </c>
      <c r="D12" s="14" t="s">
        <v>28</v>
      </c>
      <c r="E12" s="3">
        <v>100000000</v>
      </c>
      <c r="F12" s="3">
        <v>0</v>
      </c>
      <c r="G12" s="25">
        <f>E12+F12</f>
        <v>100000000</v>
      </c>
      <c r="H12" s="25">
        <f t="shared" si="3"/>
        <v>174453254</v>
      </c>
      <c r="I12" s="25">
        <v>0</v>
      </c>
      <c r="J12" s="25">
        <v>0</v>
      </c>
      <c r="K12" s="25">
        <v>0</v>
      </c>
      <c r="L12" s="25">
        <v>174453254</v>
      </c>
      <c r="M12" s="98">
        <f t="shared" si="0"/>
        <v>-74453254</v>
      </c>
      <c r="N12" s="97">
        <f t="shared" si="1"/>
        <v>1.74453254</v>
      </c>
    </row>
    <row r="13" spans="1:35" ht="15.75" x14ac:dyDescent="0.25">
      <c r="B13" s="10"/>
      <c r="C13" s="12"/>
      <c r="D13" s="13" t="s">
        <v>29</v>
      </c>
      <c r="E13" s="5">
        <f t="shared" ref="E13:F15" si="4">E14</f>
        <v>28569969</v>
      </c>
      <c r="F13" s="5">
        <f t="shared" si="4"/>
        <v>0</v>
      </c>
      <c r="G13" s="24">
        <f t="shared" si="2"/>
        <v>28569969</v>
      </c>
      <c r="H13" s="24">
        <f t="shared" si="3"/>
        <v>277252587.22000003</v>
      </c>
      <c r="I13" s="24">
        <v>0</v>
      </c>
      <c r="J13" s="24">
        <v>0</v>
      </c>
      <c r="K13" s="24">
        <v>0</v>
      </c>
      <c r="L13" s="24">
        <f>L14</f>
        <v>277252587.22000003</v>
      </c>
      <c r="M13" s="30">
        <f t="shared" si="0"/>
        <v>-248682618.22000003</v>
      </c>
      <c r="N13" s="76">
        <f t="shared" si="1"/>
        <v>9.7043362987198218</v>
      </c>
    </row>
    <row r="14" spans="1:35" s="15" customFormat="1" ht="15.75" x14ac:dyDescent="0.25">
      <c r="A14" s="6"/>
      <c r="B14" s="10"/>
      <c r="C14" s="12" t="s">
        <v>30</v>
      </c>
      <c r="D14" s="13" t="s">
        <v>31</v>
      </c>
      <c r="E14" s="5">
        <f t="shared" si="4"/>
        <v>28569969</v>
      </c>
      <c r="F14" s="5">
        <f t="shared" si="4"/>
        <v>0</v>
      </c>
      <c r="G14" s="24">
        <f t="shared" si="2"/>
        <v>28569969</v>
      </c>
      <c r="H14" s="24">
        <f t="shared" si="3"/>
        <v>277252587.22000003</v>
      </c>
      <c r="I14" s="24">
        <v>0</v>
      </c>
      <c r="J14" s="24">
        <v>0</v>
      </c>
      <c r="K14" s="24">
        <v>0</v>
      </c>
      <c r="L14" s="24">
        <f>L15</f>
        <v>277252587.22000003</v>
      </c>
      <c r="M14" s="30">
        <f t="shared" si="0"/>
        <v>-248682618.22000003</v>
      </c>
      <c r="N14" s="76">
        <f t="shared" si="1"/>
        <v>9.7043362987198218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s="15" customFormat="1" ht="15.75" x14ac:dyDescent="0.25">
      <c r="A15" s="6"/>
      <c r="B15" s="10"/>
      <c r="C15" s="4" t="s">
        <v>32</v>
      </c>
      <c r="D15" s="15" t="s">
        <v>33</v>
      </c>
      <c r="E15" s="5">
        <f t="shared" si="4"/>
        <v>28569969</v>
      </c>
      <c r="F15" s="5">
        <f t="shared" si="4"/>
        <v>0</v>
      </c>
      <c r="G15" s="24">
        <f t="shared" si="2"/>
        <v>28569969</v>
      </c>
      <c r="H15" s="24">
        <f t="shared" si="3"/>
        <v>277252587.22000003</v>
      </c>
      <c r="I15" s="24">
        <v>0</v>
      </c>
      <c r="J15" s="24">
        <v>0</v>
      </c>
      <c r="K15" s="24">
        <v>0</v>
      </c>
      <c r="L15" s="24">
        <f>L16</f>
        <v>277252587.22000003</v>
      </c>
      <c r="M15" s="30">
        <f t="shared" si="0"/>
        <v>-248682618.22000003</v>
      </c>
      <c r="N15" s="76">
        <f t="shared" si="1"/>
        <v>9.7043362987198218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x14ac:dyDescent="0.2">
      <c r="B16" s="58"/>
      <c r="C16" s="2" t="s">
        <v>34</v>
      </c>
      <c r="D16" s="16" t="s">
        <v>35</v>
      </c>
      <c r="E16" s="3">
        <f>E17</f>
        <v>28569969</v>
      </c>
      <c r="F16" s="3">
        <f>F17</f>
        <v>0</v>
      </c>
      <c r="G16" s="25">
        <f t="shared" si="2"/>
        <v>28569969</v>
      </c>
      <c r="H16" s="25">
        <f t="shared" si="3"/>
        <v>277252587.22000003</v>
      </c>
      <c r="I16" s="25">
        <v>0</v>
      </c>
      <c r="J16" s="25">
        <v>0</v>
      </c>
      <c r="K16" s="25">
        <v>0</v>
      </c>
      <c r="L16" s="25">
        <f>L17</f>
        <v>277252587.22000003</v>
      </c>
      <c r="M16" s="98">
        <f t="shared" si="0"/>
        <v>-248682618.22000003</v>
      </c>
      <c r="N16" s="97">
        <f t="shared" si="1"/>
        <v>9.7043362987198218</v>
      </c>
    </row>
    <row r="17" spans="1:35" x14ac:dyDescent="0.2">
      <c r="B17" s="58" t="s">
        <v>36</v>
      </c>
      <c r="C17" s="2" t="s">
        <v>37</v>
      </c>
      <c r="D17" s="16" t="s">
        <v>38</v>
      </c>
      <c r="E17" s="3">
        <v>28569969</v>
      </c>
      <c r="F17" s="3">
        <v>0</v>
      </c>
      <c r="G17" s="25">
        <f t="shared" si="2"/>
        <v>28569969</v>
      </c>
      <c r="H17" s="25">
        <f t="shared" si="3"/>
        <v>277252587.22000003</v>
      </c>
      <c r="I17" s="25">
        <v>0</v>
      </c>
      <c r="J17" s="25">
        <v>0</v>
      </c>
      <c r="K17" s="25">
        <v>0</v>
      </c>
      <c r="L17" s="25">
        <v>277252587.22000003</v>
      </c>
      <c r="M17" s="98">
        <f t="shared" si="0"/>
        <v>-248682618.22000003</v>
      </c>
      <c r="N17" s="97">
        <f t="shared" si="1"/>
        <v>9.7043362987198218</v>
      </c>
    </row>
    <row r="18" spans="1:35" ht="16.5" thickBot="1" x14ac:dyDescent="0.3">
      <c r="B18" s="121" t="s">
        <v>13</v>
      </c>
      <c r="C18" s="122"/>
      <c r="D18" s="122"/>
      <c r="E18" s="59">
        <f>E7+E13</f>
        <v>1420669969</v>
      </c>
      <c r="F18" s="59">
        <f>F7+F13</f>
        <v>0</v>
      </c>
      <c r="G18" s="59">
        <f t="shared" si="2"/>
        <v>1420669969</v>
      </c>
      <c r="H18" s="59">
        <f t="shared" ref="H18:M18" si="5">+H6+H13</f>
        <v>774730841.22000003</v>
      </c>
      <c r="I18" s="59">
        <f t="shared" si="5"/>
        <v>0</v>
      </c>
      <c r="J18" s="59">
        <f t="shared" si="5"/>
        <v>0</v>
      </c>
      <c r="K18" s="59">
        <f t="shared" si="5"/>
        <v>0</v>
      </c>
      <c r="L18" s="59">
        <f t="shared" si="5"/>
        <v>774730841.22000003</v>
      </c>
      <c r="M18" s="59">
        <f t="shared" si="5"/>
        <v>645939127.77999997</v>
      </c>
      <c r="N18" s="77">
        <f t="shared" si="1"/>
        <v>0.54532780879807563</v>
      </c>
    </row>
    <row r="19" spans="1:35" ht="16.5" thickBot="1" x14ac:dyDescent="0.3">
      <c r="B19" s="89"/>
      <c r="C19" s="53"/>
      <c r="D19" s="53"/>
      <c r="E19" s="54"/>
      <c r="F19" s="54"/>
      <c r="G19" s="54"/>
      <c r="H19" s="54"/>
      <c r="I19" s="54"/>
      <c r="J19" s="54"/>
      <c r="K19" s="55"/>
      <c r="L19" s="54"/>
      <c r="M19" s="54"/>
      <c r="N19" s="90"/>
    </row>
    <row r="20" spans="1:35" ht="16.5" x14ac:dyDescent="0.3">
      <c r="B20" s="115" t="s">
        <v>39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7"/>
    </row>
    <row r="21" spans="1:35" ht="16.5" x14ac:dyDescent="0.3">
      <c r="B21" s="118" t="s">
        <v>40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20"/>
    </row>
    <row r="22" spans="1:35" ht="17.25" thickBot="1" x14ac:dyDescent="0.35">
      <c r="B22" s="110" t="s">
        <v>41</v>
      </c>
      <c r="C22" s="111" t="s">
        <v>2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2"/>
    </row>
    <row r="23" spans="1:35" s="26" customFormat="1" ht="30.75" thickBot="1" x14ac:dyDescent="0.3">
      <c r="A23" s="18"/>
      <c r="B23" s="64" t="s">
        <v>3</v>
      </c>
      <c r="C23" s="65" t="s">
        <v>4</v>
      </c>
      <c r="D23" s="66" t="s">
        <v>5</v>
      </c>
      <c r="E23" s="66" t="s">
        <v>6</v>
      </c>
      <c r="F23" s="66" t="s">
        <v>7</v>
      </c>
      <c r="G23" s="66" t="s">
        <v>8</v>
      </c>
      <c r="H23" s="66" t="s">
        <v>9</v>
      </c>
      <c r="I23" s="67" t="s">
        <v>42</v>
      </c>
      <c r="J23" s="67" t="s">
        <v>11</v>
      </c>
      <c r="K23" s="67" t="s">
        <v>12</v>
      </c>
      <c r="L23" s="67" t="s">
        <v>43</v>
      </c>
      <c r="M23" s="67" t="s">
        <v>14</v>
      </c>
      <c r="N23" s="72" t="s">
        <v>15</v>
      </c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</row>
    <row r="24" spans="1:35" s="37" customFormat="1" ht="15.75" x14ac:dyDescent="0.25">
      <c r="A24" s="52"/>
      <c r="B24" s="60"/>
      <c r="C24" s="61" t="s">
        <v>44</v>
      </c>
      <c r="D24" s="62" t="s">
        <v>45</v>
      </c>
      <c r="E24" s="63">
        <f>E25</f>
        <v>50000000</v>
      </c>
      <c r="F24" s="63">
        <f>F25</f>
        <v>0</v>
      </c>
      <c r="G24" s="63">
        <f>E24+F24</f>
        <v>50000000</v>
      </c>
      <c r="H24" s="63">
        <f>H25</f>
        <v>0</v>
      </c>
      <c r="I24" s="63">
        <v>0</v>
      </c>
      <c r="J24" s="63">
        <v>0</v>
      </c>
      <c r="K24" s="63">
        <v>0</v>
      </c>
      <c r="L24" s="63">
        <f>L25</f>
        <v>0</v>
      </c>
      <c r="M24" s="63">
        <f t="shared" ref="M24:M35" si="6">G24-L24</f>
        <v>50000000</v>
      </c>
      <c r="N24" s="83">
        <f t="shared" ref="N24:N29" si="7">L24/G24</f>
        <v>0</v>
      </c>
      <c r="O24" s="51"/>
      <c r="P24" s="51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</row>
    <row r="25" spans="1:35" s="15" customFormat="1" ht="15.75" x14ac:dyDescent="0.25">
      <c r="A25" s="6"/>
      <c r="B25" s="9"/>
      <c r="C25" s="27" t="s">
        <v>46</v>
      </c>
      <c r="D25" s="28" t="s">
        <v>47</v>
      </c>
      <c r="E25" s="35">
        <f>E26</f>
        <v>50000000</v>
      </c>
      <c r="F25" s="35">
        <v>0</v>
      </c>
      <c r="G25" s="63">
        <f t="shared" ref="G25:G35" si="8">E25+F25</f>
        <v>50000000</v>
      </c>
      <c r="H25" s="35">
        <f>H26</f>
        <v>0</v>
      </c>
      <c r="I25" s="63">
        <v>0</v>
      </c>
      <c r="J25" s="63">
        <v>0</v>
      </c>
      <c r="K25" s="63">
        <v>0</v>
      </c>
      <c r="L25" s="35">
        <f>L26</f>
        <v>0</v>
      </c>
      <c r="M25" s="63">
        <f t="shared" si="6"/>
        <v>50000000</v>
      </c>
      <c r="N25" s="83">
        <f t="shared" si="7"/>
        <v>0</v>
      </c>
      <c r="O25" s="51"/>
      <c r="P25" s="51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</row>
    <row r="26" spans="1:35" x14ac:dyDescent="0.2">
      <c r="B26" s="8" t="s">
        <v>23</v>
      </c>
      <c r="C26" s="33" t="s">
        <v>48</v>
      </c>
      <c r="D26" s="38" t="s">
        <v>49</v>
      </c>
      <c r="E26" s="31">
        <v>50000000</v>
      </c>
      <c r="F26" s="31">
        <v>0</v>
      </c>
      <c r="G26" s="70">
        <f t="shared" si="8"/>
        <v>50000000</v>
      </c>
      <c r="H26" s="31">
        <v>0</v>
      </c>
      <c r="I26" s="70">
        <v>0</v>
      </c>
      <c r="J26" s="70">
        <v>0</v>
      </c>
      <c r="K26" s="70">
        <v>0</v>
      </c>
      <c r="L26" s="31">
        <v>0</v>
      </c>
      <c r="M26" s="70">
        <f t="shared" si="6"/>
        <v>50000000</v>
      </c>
      <c r="N26" s="84">
        <f t="shared" si="7"/>
        <v>0</v>
      </c>
      <c r="O26" s="44"/>
      <c r="P26" s="44"/>
    </row>
    <row r="27" spans="1:35" s="37" customFormat="1" ht="15.75" x14ac:dyDescent="0.25">
      <c r="A27" s="52"/>
      <c r="B27" s="50"/>
      <c r="C27" s="27" t="s">
        <v>50</v>
      </c>
      <c r="D27" s="28" t="s">
        <v>51</v>
      </c>
      <c r="E27" s="35">
        <f>E28</f>
        <v>1242100000</v>
      </c>
      <c r="F27" s="35">
        <f>F28</f>
        <v>0</v>
      </c>
      <c r="G27" s="63">
        <f t="shared" si="8"/>
        <v>1242100000</v>
      </c>
      <c r="H27" s="35">
        <f>H28</f>
        <v>0</v>
      </c>
      <c r="I27" s="63">
        <v>0</v>
      </c>
      <c r="J27" s="63">
        <v>0</v>
      </c>
      <c r="K27" s="63">
        <v>0</v>
      </c>
      <c r="L27" s="35">
        <f>L28</f>
        <v>0</v>
      </c>
      <c r="M27" s="63">
        <f t="shared" si="6"/>
        <v>1242100000</v>
      </c>
      <c r="N27" s="83">
        <f t="shared" si="7"/>
        <v>0</v>
      </c>
      <c r="O27" s="51"/>
      <c r="P27" s="51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</row>
    <row r="28" spans="1:35" s="15" customFormat="1" ht="14.25" customHeight="1" x14ac:dyDescent="0.25">
      <c r="A28" s="6"/>
      <c r="B28" s="9"/>
      <c r="C28" s="27" t="s">
        <v>52</v>
      </c>
      <c r="D28" s="28" t="s">
        <v>53</v>
      </c>
      <c r="E28" s="35">
        <f>E29</f>
        <v>1242100000</v>
      </c>
      <c r="F28" s="35">
        <f>F29</f>
        <v>0</v>
      </c>
      <c r="G28" s="63">
        <f t="shared" si="8"/>
        <v>1242100000</v>
      </c>
      <c r="H28" s="35">
        <f>H29</f>
        <v>0</v>
      </c>
      <c r="I28" s="63">
        <v>0</v>
      </c>
      <c r="J28" s="63">
        <v>0</v>
      </c>
      <c r="K28" s="63">
        <v>0</v>
      </c>
      <c r="L28" s="35">
        <v>0</v>
      </c>
      <c r="M28" s="63">
        <f t="shared" si="6"/>
        <v>1242100000</v>
      </c>
      <c r="N28" s="83">
        <f t="shared" si="7"/>
        <v>0</v>
      </c>
      <c r="O28" s="51"/>
      <c r="P28" s="51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</row>
    <row r="29" spans="1:35" x14ac:dyDescent="0.2">
      <c r="B29" s="8" t="s">
        <v>23</v>
      </c>
      <c r="C29" s="33" t="s">
        <v>54</v>
      </c>
      <c r="D29" s="34" t="s">
        <v>55</v>
      </c>
      <c r="E29" s="31">
        <v>1242100000</v>
      </c>
      <c r="F29" s="31">
        <v>0</v>
      </c>
      <c r="G29" s="70">
        <f t="shared" si="8"/>
        <v>1242100000</v>
      </c>
      <c r="H29" s="31">
        <v>0</v>
      </c>
      <c r="I29" s="70">
        <v>0</v>
      </c>
      <c r="J29" s="70">
        <v>0</v>
      </c>
      <c r="K29" s="70">
        <v>0</v>
      </c>
      <c r="L29" s="31">
        <v>0</v>
      </c>
      <c r="M29" s="70">
        <f t="shared" si="6"/>
        <v>1242100000</v>
      </c>
      <c r="N29" s="84">
        <f t="shared" si="7"/>
        <v>0</v>
      </c>
      <c r="O29" s="44"/>
      <c r="P29" s="44"/>
    </row>
    <row r="30" spans="1:35" s="37" customFormat="1" ht="15.75" x14ac:dyDescent="0.25">
      <c r="A30" s="52"/>
      <c r="B30" s="50"/>
      <c r="C30" s="27" t="s">
        <v>56</v>
      </c>
      <c r="D30" s="28" t="s">
        <v>57</v>
      </c>
      <c r="E30" s="35">
        <f>E31</f>
        <v>0</v>
      </c>
      <c r="F30" s="35">
        <f>F31</f>
        <v>0</v>
      </c>
      <c r="G30" s="63">
        <f t="shared" si="8"/>
        <v>0</v>
      </c>
      <c r="H30" s="35">
        <f>H31</f>
        <v>0</v>
      </c>
      <c r="I30" s="63">
        <v>0</v>
      </c>
      <c r="J30" s="63">
        <v>0</v>
      </c>
      <c r="K30" s="63">
        <f t="shared" ref="K30:K36" si="9">L30-H30-I30-J30</f>
        <v>0</v>
      </c>
      <c r="L30" s="35">
        <f>L31</f>
        <v>0</v>
      </c>
      <c r="M30" s="63">
        <f t="shared" si="6"/>
        <v>0</v>
      </c>
      <c r="N30" s="83">
        <v>0</v>
      </c>
      <c r="O30" s="51"/>
      <c r="P30" s="51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</row>
    <row r="31" spans="1:35" s="15" customFormat="1" ht="15.75" x14ac:dyDescent="0.25">
      <c r="A31" s="6"/>
      <c r="B31" s="9"/>
      <c r="C31" s="27" t="s">
        <v>58</v>
      </c>
      <c r="D31" s="28" t="s">
        <v>59</v>
      </c>
      <c r="E31" s="35">
        <f>E32</f>
        <v>0</v>
      </c>
      <c r="F31" s="35">
        <v>0</v>
      </c>
      <c r="G31" s="63">
        <f t="shared" si="8"/>
        <v>0</v>
      </c>
      <c r="H31" s="35">
        <f>H32</f>
        <v>0</v>
      </c>
      <c r="I31" s="63">
        <v>0</v>
      </c>
      <c r="J31" s="63">
        <v>0</v>
      </c>
      <c r="K31" s="63">
        <f t="shared" si="9"/>
        <v>0</v>
      </c>
      <c r="L31" s="35">
        <f>L32</f>
        <v>0</v>
      </c>
      <c r="M31" s="63">
        <f t="shared" si="6"/>
        <v>0</v>
      </c>
      <c r="N31" s="83">
        <v>0</v>
      </c>
      <c r="O31" s="51"/>
      <c r="P31" s="51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</row>
    <row r="32" spans="1:35" ht="30.75" hidden="1" x14ac:dyDescent="0.25">
      <c r="B32" s="8" t="s">
        <v>36</v>
      </c>
      <c r="C32" s="33" t="s">
        <v>60</v>
      </c>
      <c r="D32" s="34" t="s">
        <v>61</v>
      </c>
      <c r="E32" s="31">
        <v>0</v>
      </c>
      <c r="F32" s="31">
        <v>0</v>
      </c>
      <c r="G32" s="63">
        <f t="shared" si="8"/>
        <v>0</v>
      </c>
      <c r="H32" s="31">
        <v>0</v>
      </c>
      <c r="I32" s="63">
        <v>0</v>
      </c>
      <c r="J32" s="63">
        <v>0</v>
      </c>
      <c r="K32" s="63">
        <f t="shared" si="9"/>
        <v>0</v>
      </c>
      <c r="L32" s="31">
        <v>0</v>
      </c>
      <c r="M32" s="63">
        <f t="shared" si="6"/>
        <v>0</v>
      </c>
      <c r="N32" s="83" t="e">
        <f>L32/G32</f>
        <v>#DIV/0!</v>
      </c>
      <c r="O32" s="44"/>
      <c r="P32" s="44"/>
    </row>
    <row r="33" spans="1:35" s="82" customFormat="1" ht="15.75" x14ac:dyDescent="0.25">
      <c r="A33" s="6"/>
      <c r="B33" s="78"/>
      <c r="C33" s="79" t="s">
        <v>62</v>
      </c>
      <c r="D33" s="80" t="s">
        <v>63</v>
      </c>
      <c r="E33" s="81">
        <f>E34+E35</f>
        <v>128569969</v>
      </c>
      <c r="F33" s="81">
        <f>F35</f>
        <v>0</v>
      </c>
      <c r="G33" s="63">
        <f t="shared" si="8"/>
        <v>128569969</v>
      </c>
      <c r="H33" s="81">
        <v>0</v>
      </c>
      <c r="I33" s="63">
        <v>0</v>
      </c>
      <c r="J33" s="63">
        <v>0</v>
      </c>
      <c r="K33" s="63">
        <f t="shared" si="9"/>
        <v>0</v>
      </c>
      <c r="L33" s="81">
        <v>0</v>
      </c>
      <c r="M33" s="63">
        <f t="shared" si="6"/>
        <v>128569969</v>
      </c>
      <c r="N33" s="83">
        <f>L33/G33</f>
        <v>0</v>
      </c>
      <c r="O33" s="51"/>
      <c r="P33" s="51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</row>
    <row r="34" spans="1:35" s="82" customFormat="1" ht="16.5" thickBot="1" x14ac:dyDescent="0.3">
      <c r="A34" s="6"/>
      <c r="B34" s="107" t="s">
        <v>23</v>
      </c>
      <c r="C34" s="108" t="s">
        <v>64</v>
      </c>
      <c r="D34" s="93" t="s">
        <v>65</v>
      </c>
      <c r="E34" s="106">
        <v>100000000</v>
      </c>
      <c r="F34" s="81"/>
      <c r="G34" s="70">
        <f t="shared" si="8"/>
        <v>100000000</v>
      </c>
      <c r="H34" s="81"/>
      <c r="I34" s="63"/>
      <c r="J34" s="63"/>
      <c r="K34" s="63"/>
      <c r="L34" s="81"/>
      <c r="M34" s="104"/>
      <c r="N34" s="105"/>
      <c r="O34" s="51"/>
      <c r="P34" s="51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1:35" s="19" customFormat="1" ht="15.75" thickBot="1" x14ac:dyDescent="0.25">
      <c r="A35" s="1"/>
      <c r="B35" s="91" t="s">
        <v>36</v>
      </c>
      <c r="C35" s="92" t="s">
        <v>64</v>
      </c>
      <c r="D35" s="93" t="s">
        <v>65</v>
      </c>
      <c r="E35" s="94">
        <v>28569969</v>
      </c>
      <c r="F35" s="94">
        <v>0</v>
      </c>
      <c r="G35" s="70">
        <f t="shared" si="8"/>
        <v>28569969</v>
      </c>
      <c r="H35" s="94">
        <v>0</v>
      </c>
      <c r="I35" s="70">
        <v>0</v>
      </c>
      <c r="J35" s="70">
        <v>0</v>
      </c>
      <c r="K35" s="70">
        <f t="shared" si="9"/>
        <v>0</v>
      </c>
      <c r="L35" s="94">
        <v>0</v>
      </c>
      <c r="M35" s="95">
        <f t="shared" si="6"/>
        <v>28569969</v>
      </c>
      <c r="N35" s="96">
        <f>L35/G35</f>
        <v>0</v>
      </c>
      <c r="O35" s="44"/>
      <c r="P35" s="44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s="19" customFormat="1" ht="16.5" thickBot="1" x14ac:dyDescent="0.3">
      <c r="A36" s="1"/>
      <c r="B36" s="113" t="s">
        <v>66</v>
      </c>
      <c r="C36" s="114"/>
      <c r="D36" s="114"/>
      <c r="E36" s="87">
        <f>E24+E27+E30+E33</f>
        <v>1420669969</v>
      </c>
      <c r="F36" s="87">
        <f>F24+F27+F30+F33</f>
        <v>0</v>
      </c>
      <c r="G36" s="87">
        <f>G24+G27+G30+G33</f>
        <v>1420669969</v>
      </c>
      <c r="H36" s="87">
        <f>H24+H27+H30+H33</f>
        <v>0</v>
      </c>
      <c r="I36" s="87">
        <f>I24+I27+I30+I33</f>
        <v>0</v>
      </c>
      <c r="J36" s="87">
        <v>730619367.62999988</v>
      </c>
      <c r="K36" s="87">
        <f t="shared" si="9"/>
        <v>-730619367.62999988</v>
      </c>
      <c r="L36" s="87">
        <f>L24+L27+L30+L33</f>
        <v>0</v>
      </c>
      <c r="M36" s="87">
        <f>M24+M27+M30+M33</f>
        <v>1420669969</v>
      </c>
      <c r="N36" s="88">
        <f>L36/G36</f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s="1" customFormat="1" ht="15.75" x14ac:dyDescent="0.25">
      <c r="K37" s="44"/>
      <c r="N37" s="73"/>
    </row>
    <row r="38" spans="1:35" s="1" customFormat="1" ht="15.75" x14ac:dyDescent="0.25">
      <c r="B38" s="7"/>
      <c r="C38" s="7"/>
      <c r="D38" s="7"/>
      <c r="E38" s="11"/>
      <c r="F38" s="11"/>
      <c r="G38" s="11"/>
      <c r="H38" s="11"/>
      <c r="I38" s="11"/>
      <c r="J38" s="11"/>
      <c r="K38" s="45"/>
      <c r="L38" s="11"/>
      <c r="M38" s="11"/>
      <c r="N38" s="68"/>
    </row>
    <row r="39" spans="1:35" s="1" customFormat="1" x14ac:dyDescent="0.2">
      <c r="K39" s="44"/>
      <c r="M39" s="46"/>
      <c r="N39" s="69"/>
    </row>
    <row r="40" spans="1:35" s="1" customFormat="1" x14ac:dyDescent="0.2">
      <c r="C40" s="46"/>
      <c r="K40" s="44"/>
      <c r="N40" s="69"/>
    </row>
    <row r="41" spans="1:35" s="1" customFormat="1" ht="15.75" x14ac:dyDescent="0.25">
      <c r="C41" s="46"/>
      <c r="E41" s="46"/>
      <c r="F41" s="20" t="s">
        <v>67</v>
      </c>
      <c r="G41" s="20" t="s">
        <v>68</v>
      </c>
      <c r="H41" s="20" t="s">
        <v>69</v>
      </c>
      <c r="I41" s="20"/>
      <c r="J41" s="20"/>
      <c r="K41" s="47"/>
      <c r="L41" s="46"/>
      <c r="M41" s="46"/>
      <c r="N41" s="69"/>
    </row>
    <row r="42" spans="1:35" s="1" customFormat="1" ht="20.25" x14ac:dyDescent="0.3">
      <c r="B42" s="48"/>
      <c r="C42" s="46"/>
      <c r="F42" s="6" t="s">
        <v>8</v>
      </c>
      <c r="G42" s="99"/>
      <c r="H42" s="100">
        <v>1420669969</v>
      </c>
      <c r="I42" s="100"/>
      <c r="J42" s="100"/>
      <c r="K42" s="101"/>
      <c r="L42" s="46"/>
      <c r="M42" s="46"/>
      <c r="N42" s="69"/>
    </row>
    <row r="43" spans="1:35" s="1" customFormat="1" x14ac:dyDescent="0.2">
      <c r="F43" s="1" t="s">
        <v>70</v>
      </c>
      <c r="G43" s="99">
        <v>355626921.60000002</v>
      </c>
      <c r="H43" s="99"/>
      <c r="I43" s="99"/>
      <c r="J43" s="99"/>
      <c r="K43" s="102"/>
      <c r="N43" s="69"/>
    </row>
    <row r="44" spans="1:35" s="1" customFormat="1" x14ac:dyDescent="0.2">
      <c r="F44" s="1" t="s">
        <v>71</v>
      </c>
      <c r="G44" s="103">
        <v>50000000</v>
      </c>
      <c r="H44" s="99"/>
      <c r="I44" s="99"/>
      <c r="J44" s="99"/>
      <c r="K44" s="102"/>
      <c r="M44" s="46"/>
      <c r="N44" s="69"/>
    </row>
    <row r="45" spans="1:35" s="1" customFormat="1" x14ac:dyDescent="0.2">
      <c r="F45" s="1" t="s">
        <v>72</v>
      </c>
      <c r="G45" s="99">
        <v>0</v>
      </c>
      <c r="H45" s="99"/>
      <c r="I45" s="99"/>
      <c r="J45" s="99"/>
      <c r="K45" s="102"/>
      <c r="N45" s="69"/>
    </row>
    <row r="46" spans="1:35" s="1" customFormat="1" ht="15.75" x14ac:dyDescent="0.25">
      <c r="F46" s="6" t="s">
        <v>73</v>
      </c>
      <c r="G46" s="99"/>
      <c r="H46" s="100">
        <f>G43+G44</f>
        <v>405626921.60000002</v>
      </c>
      <c r="I46" s="100"/>
      <c r="J46" s="100"/>
      <c r="K46" s="101"/>
      <c r="M46" s="46"/>
      <c r="N46" s="69"/>
      <c r="O46" s="49"/>
    </row>
    <row r="47" spans="1:35" s="1" customFormat="1" ht="15.75" x14ac:dyDescent="0.25">
      <c r="F47" s="6" t="s">
        <v>74</v>
      </c>
      <c r="G47" s="99"/>
      <c r="H47" s="100">
        <f>H42-H46</f>
        <v>1015043047.4</v>
      </c>
      <c r="I47" s="100"/>
      <c r="J47" s="100"/>
      <c r="K47" s="101"/>
      <c r="N47" s="69"/>
    </row>
    <row r="48" spans="1:35" s="1" customFormat="1" x14ac:dyDescent="0.2">
      <c r="G48" s="99"/>
      <c r="H48" s="99"/>
      <c r="I48" s="99"/>
      <c r="J48" s="99"/>
      <c r="K48" s="102"/>
      <c r="M48" s="46"/>
      <c r="N48" s="69"/>
    </row>
    <row r="49" spans="1:35" s="1" customFormat="1" x14ac:dyDescent="0.2">
      <c r="G49" s="99"/>
      <c r="H49" s="99"/>
      <c r="I49" s="99"/>
      <c r="J49" s="99"/>
      <c r="K49" s="102"/>
      <c r="N49" s="69"/>
    </row>
    <row r="50" spans="1:35" s="1" customFormat="1" x14ac:dyDescent="0.2">
      <c r="G50" s="99"/>
      <c r="H50" s="99"/>
      <c r="I50" s="99"/>
      <c r="J50" s="99"/>
      <c r="K50" s="102"/>
      <c r="N50" s="69"/>
    </row>
    <row r="51" spans="1:35" s="1" customFormat="1" x14ac:dyDescent="0.2">
      <c r="K51" s="44"/>
      <c r="N51" s="69"/>
    </row>
    <row r="52" spans="1:35" s="43" customFormat="1" x14ac:dyDescent="0.2">
      <c r="A52" s="1"/>
      <c r="B52" s="86"/>
      <c r="K52" s="42"/>
      <c r="N52" s="74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</sheetData>
  <mergeCells count="8">
    <mergeCell ref="B22:N22"/>
    <mergeCell ref="B36:D36"/>
    <mergeCell ref="B2:N2"/>
    <mergeCell ref="B3:N3"/>
    <mergeCell ref="B4:N4"/>
    <mergeCell ref="B18:D18"/>
    <mergeCell ref="B20:N20"/>
    <mergeCell ref="B21:N21"/>
  </mergeCells>
  <pageMargins left="0.7" right="0.7" top="0.75" bottom="0.75" header="0.3" footer="0.3"/>
  <pageSetup paperSize="9" scale="35" orientation="portrait" r:id="rId1"/>
  <colBreaks count="2" manualBreakCount="2">
    <brk id="15" max="1048575" man="1"/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workbookViewId="0">
      <selection activeCell="N36" sqref="B2:N36"/>
    </sheetView>
  </sheetViews>
  <sheetFormatPr baseColWidth="10" defaultColWidth="11.42578125" defaultRowHeight="15" x14ac:dyDescent="0.2"/>
  <cols>
    <col min="1" max="1" width="4.7109375" style="1" customWidth="1"/>
    <col min="2" max="2" width="10.28515625" style="85" customWidth="1"/>
    <col min="3" max="3" width="22.5703125" style="16" customWidth="1"/>
    <col min="4" max="4" width="48.7109375" style="16" bestFit="1" customWidth="1"/>
    <col min="5" max="5" width="19.140625" style="16" bestFit="1" customWidth="1"/>
    <col min="6" max="6" width="23.28515625" style="16" customWidth="1"/>
    <col min="7" max="7" width="23" style="16" customWidth="1"/>
    <col min="8" max="8" width="19.140625" style="16" bestFit="1" customWidth="1"/>
    <col min="9" max="9" width="17.28515625" style="16" customWidth="1"/>
    <col min="10" max="10" width="20.5703125" style="16" hidden="1" customWidth="1"/>
    <col min="11" max="11" width="19.85546875" style="32" hidden="1" customWidth="1"/>
    <col min="12" max="12" width="20.28515625" style="16" customWidth="1"/>
    <col min="13" max="13" width="22.28515625" style="16" bestFit="1" customWidth="1"/>
    <col min="14" max="14" width="16.140625" style="75" bestFit="1" customWidth="1"/>
    <col min="15" max="15" width="5.140625" style="1" customWidth="1"/>
    <col min="16" max="20" width="11.42578125" style="1"/>
    <col min="21" max="16384" width="11.42578125" style="16"/>
  </cols>
  <sheetData>
    <row r="1" spans="1:20" s="1" customFormat="1" ht="15.75" thickBot="1" x14ac:dyDescent="0.25">
      <c r="K1" s="44"/>
      <c r="N1" s="69"/>
    </row>
    <row r="2" spans="1:20" s="43" customFormat="1" ht="16.5" x14ac:dyDescent="0.3">
      <c r="A2" s="1"/>
      <c r="B2" s="115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7"/>
      <c r="O2" s="1"/>
      <c r="P2" s="1"/>
      <c r="Q2" s="1"/>
      <c r="R2" s="1"/>
      <c r="S2" s="1"/>
      <c r="T2" s="1"/>
    </row>
    <row r="3" spans="1:20" ht="16.5" x14ac:dyDescent="0.3">
      <c r="B3" s="118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20"/>
    </row>
    <row r="4" spans="1:20" ht="17.25" thickBot="1" x14ac:dyDescent="0.35">
      <c r="B4" s="110" t="s">
        <v>2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2"/>
    </row>
    <row r="5" spans="1:20" s="22" customFormat="1" ht="30" x14ac:dyDescent="0.2">
      <c r="A5" s="17"/>
      <c r="B5" s="56" t="s">
        <v>3</v>
      </c>
      <c r="C5" s="39" t="s">
        <v>4</v>
      </c>
      <c r="D5" s="40" t="s">
        <v>5</v>
      </c>
      <c r="E5" s="40" t="s">
        <v>6</v>
      </c>
      <c r="F5" s="40" t="s">
        <v>7</v>
      </c>
      <c r="G5" s="40" t="s">
        <v>8</v>
      </c>
      <c r="H5" s="41" t="s">
        <v>9</v>
      </c>
      <c r="I5" s="41" t="s">
        <v>10</v>
      </c>
      <c r="J5" s="41" t="s">
        <v>11</v>
      </c>
      <c r="K5" s="41" t="s">
        <v>12</v>
      </c>
      <c r="L5" s="41" t="s">
        <v>13</v>
      </c>
      <c r="M5" s="41" t="s">
        <v>14</v>
      </c>
      <c r="N5" s="71" t="s">
        <v>15</v>
      </c>
      <c r="O5" s="17"/>
      <c r="P5" s="17"/>
      <c r="Q5" s="17"/>
      <c r="R5" s="17"/>
      <c r="S5" s="17"/>
      <c r="T5" s="17"/>
    </row>
    <row r="6" spans="1:20" ht="15.75" x14ac:dyDescent="0.25">
      <c r="B6" s="9"/>
      <c r="C6" s="12" t="s">
        <v>16</v>
      </c>
      <c r="D6" s="23" t="s">
        <v>17</v>
      </c>
      <c r="E6" s="24">
        <f>E7</f>
        <v>1392100000</v>
      </c>
      <c r="F6" s="24">
        <f>F7</f>
        <v>48512000</v>
      </c>
      <c r="G6" s="24">
        <f t="shared" ref="G6:L7" si="0">+G7</f>
        <v>1440612000</v>
      </c>
      <c r="H6" s="24">
        <f t="shared" si="0"/>
        <v>497478254</v>
      </c>
      <c r="I6" s="24">
        <f t="shared" si="0"/>
        <v>324243904.94999999</v>
      </c>
      <c r="J6" s="24">
        <f t="shared" si="0"/>
        <v>0</v>
      </c>
      <c r="K6" s="24">
        <f t="shared" si="0"/>
        <v>0</v>
      </c>
      <c r="L6" s="24">
        <f t="shared" si="0"/>
        <v>821722158.95000005</v>
      </c>
      <c r="M6" s="24">
        <f>+M7</f>
        <v>618889841.04999995</v>
      </c>
      <c r="N6" s="76">
        <f t="shared" ref="N6:N18" si="1">L6/G6</f>
        <v>0.57039796902288753</v>
      </c>
    </row>
    <row r="7" spans="1:20" s="15" customFormat="1" ht="15.75" x14ac:dyDescent="0.25">
      <c r="A7" s="6"/>
      <c r="B7" s="21"/>
      <c r="C7" s="4" t="s">
        <v>18</v>
      </c>
      <c r="D7" s="13" t="s">
        <v>19</v>
      </c>
      <c r="E7" s="5">
        <f>E8</f>
        <v>1392100000</v>
      </c>
      <c r="F7" s="5">
        <f>F8</f>
        <v>48512000</v>
      </c>
      <c r="G7" s="24">
        <f t="shared" si="0"/>
        <v>1440612000</v>
      </c>
      <c r="H7" s="24">
        <f t="shared" si="0"/>
        <v>497478254</v>
      </c>
      <c r="I7" s="24">
        <f t="shared" si="0"/>
        <v>324243904.94999999</v>
      </c>
      <c r="J7" s="24">
        <f t="shared" si="0"/>
        <v>0</v>
      </c>
      <c r="K7" s="24">
        <f t="shared" si="0"/>
        <v>0</v>
      </c>
      <c r="L7" s="24">
        <f t="shared" si="0"/>
        <v>821722158.95000005</v>
      </c>
      <c r="M7" s="24">
        <f>+M8</f>
        <v>618889841.04999995</v>
      </c>
      <c r="N7" s="76">
        <f t="shared" si="1"/>
        <v>0.57039796902288753</v>
      </c>
      <c r="O7" s="6"/>
      <c r="P7" s="6"/>
      <c r="Q7" s="6"/>
      <c r="R7" s="6"/>
      <c r="S7" s="6"/>
      <c r="T7" s="6"/>
    </row>
    <row r="8" spans="1:20" s="15" customFormat="1" ht="31.5" x14ac:dyDescent="0.25">
      <c r="A8" s="6"/>
      <c r="B8" s="21"/>
      <c r="C8" s="4" t="s">
        <v>20</v>
      </c>
      <c r="D8" s="13" t="s">
        <v>21</v>
      </c>
      <c r="E8" s="5">
        <f>E9+E11</f>
        <v>1392100000</v>
      </c>
      <c r="F8" s="5">
        <f>+F9+F11</f>
        <v>48512000</v>
      </c>
      <c r="G8" s="24">
        <f t="shared" ref="G8:L8" si="2">+G9+G11</f>
        <v>1440612000</v>
      </c>
      <c r="H8" s="24">
        <f t="shared" si="2"/>
        <v>497478254</v>
      </c>
      <c r="I8" s="24">
        <f t="shared" si="2"/>
        <v>324243904.94999999</v>
      </c>
      <c r="J8" s="24">
        <f t="shared" si="2"/>
        <v>0</v>
      </c>
      <c r="K8" s="24">
        <f t="shared" si="2"/>
        <v>0</v>
      </c>
      <c r="L8" s="24">
        <f t="shared" si="2"/>
        <v>821722158.95000005</v>
      </c>
      <c r="M8" s="24">
        <f>+M9+M11</f>
        <v>618889841.04999995</v>
      </c>
      <c r="N8" s="76">
        <f>L8/G8</f>
        <v>0.57039796902288753</v>
      </c>
      <c r="O8" s="6"/>
      <c r="P8" s="6"/>
      <c r="Q8" s="6"/>
      <c r="R8" s="6"/>
      <c r="S8" s="6"/>
      <c r="T8" s="6"/>
    </row>
    <row r="9" spans="1:20" s="15" customFormat="1" ht="15.75" x14ac:dyDescent="0.25">
      <c r="A9" s="6"/>
      <c r="B9" s="21"/>
      <c r="C9" s="4" t="s">
        <v>20</v>
      </c>
      <c r="D9" s="13" t="s">
        <v>22</v>
      </c>
      <c r="E9" s="5">
        <f>E10</f>
        <v>1292100000</v>
      </c>
      <c r="F9" s="5">
        <f>F10</f>
        <v>0</v>
      </c>
      <c r="G9" s="24">
        <f t="shared" ref="G9:G17" si="3">E9+F9</f>
        <v>1292100000</v>
      </c>
      <c r="H9" s="24">
        <v>323025000</v>
      </c>
      <c r="I9" s="24">
        <f t="shared" ref="I9:I17" si="4">L9-H9</f>
        <v>323025000</v>
      </c>
      <c r="J9" s="24">
        <v>0</v>
      </c>
      <c r="K9" s="24">
        <v>0</v>
      </c>
      <c r="L9" s="24">
        <f>L10</f>
        <v>646050000</v>
      </c>
      <c r="M9" s="24">
        <f t="shared" ref="M9:M17" si="5">G9-L9</f>
        <v>646050000</v>
      </c>
      <c r="N9" s="76">
        <f t="shared" si="1"/>
        <v>0.5</v>
      </c>
      <c r="O9" s="6"/>
      <c r="P9" s="6"/>
      <c r="Q9" s="6"/>
      <c r="R9" s="6"/>
      <c r="S9" s="6"/>
      <c r="T9" s="6"/>
    </row>
    <row r="10" spans="1:20" x14ac:dyDescent="0.2">
      <c r="B10" s="109" t="s">
        <v>23</v>
      </c>
      <c r="C10" s="2" t="s">
        <v>20</v>
      </c>
      <c r="D10" s="14" t="s">
        <v>24</v>
      </c>
      <c r="E10" s="3">
        <v>1292100000</v>
      </c>
      <c r="F10" s="3">
        <v>0</v>
      </c>
      <c r="G10" s="25">
        <f t="shared" si="3"/>
        <v>1292100000</v>
      </c>
      <c r="H10" s="25">
        <f>(646050000/6)*3</f>
        <v>323025000</v>
      </c>
      <c r="I10" s="25">
        <f>L10-H10</f>
        <v>323025000</v>
      </c>
      <c r="J10" s="25">
        <v>0</v>
      </c>
      <c r="K10" s="25">
        <v>0</v>
      </c>
      <c r="L10" s="25">
        <v>646050000</v>
      </c>
      <c r="M10" s="25">
        <f t="shared" si="5"/>
        <v>646050000</v>
      </c>
      <c r="N10" s="97">
        <f>+L10/G10</f>
        <v>0.5</v>
      </c>
    </row>
    <row r="11" spans="1:20" s="36" customFormat="1" ht="15.75" x14ac:dyDescent="0.25">
      <c r="A11" s="51"/>
      <c r="B11" s="57"/>
      <c r="C11" s="27" t="s">
        <v>25</v>
      </c>
      <c r="D11" s="28" t="s">
        <v>26</v>
      </c>
      <c r="E11" s="29">
        <f>E12</f>
        <v>100000000</v>
      </c>
      <c r="F11" s="29">
        <f>F12</f>
        <v>48512000</v>
      </c>
      <c r="G11" s="24">
        <f t="shared" si="3"/>
        <v>148512000</v>
      </c>
      <c r="H11" s="24">
        <v>174453254</v>
      </c>
      <c r="I11" s="24">
        <f t="shared" si="4"/>
        <v>1218904.9499999881</v>
      </c>
      <c r="J11" s="24">
        <v>0</v>
      </c>
      <c r="K11" s="24">
        <v>0</v>
      </c>
      <c r="L11" s="30">
        <f>L12</f>
        <v>175672158.94999999</v>
      </c>
      <c r="M11" s="30">
        <f t="shared" si="5"/>
        <v>-27160158.949999988</v>
      </c>
      <c r="N11" s="76">
        <f t="shared" si="1"/>
        <v>1.1828819149294332</v>
      </c>
      <c r="O11" s="51"/>
      <c r="P11" s="51"/>
      <c r="Q11" s="51"/>
      <c r="R11" s="51"/>
      <c r="S11" s="51"/>
      <c r="T11" s="51"/>
    </row>
    <row r="12" spans="1:20" x14ac:dyDescent="0.2">
      <c r="B12" s="8" t="s">
        <v>27</v>
      </c>
      <c r="C12" s="2" t="s">
        <v>25</v>
      </c>
      <c r="D12" s="14" t="s">
        <v>28</v>
      </c>
      <c r="E12" s="3">
        <v>100000000</v>
      </c>
      <c r="F12" s="3">
        <v>48512000</v>
      </c>
      <c r="G12" s="25">
        <f>E12+F12</f>
        <v>148512000</v>
      </c>
      <c r="H12" s="25">
        <v>174453254</v>
      </c>
      <c r="I12" s="25">
        <f t="shared" si="4"/>
        <v>1218904.9499999881</v>
      </c>
      <c r="J12" s="25">
        <v>0</v>
      </c>
      <c r="K12" s="25">
        <v>0</v>
      </c>
      <c r="L12" s="25">
        <v>175672158.94999999</v>
      </c>
      <c r="M12" s="98">
        <f t="shared" si="5"/>
        <v>-27160158.949999988</v>
      </c>
      <c r="N12" s="97">
        <f t="shared" si="1"/>
        <v>1.1828819149294332</v>
      </c>
    </row>
    <row r="13" spans="1:20" ht="15.75" x14ac:dyDescent="0.25">
      <c r="B13" s="10"/>
      <c r="C13" s="12"/>
      <c r="D13" s="13" t="s">
        <v>29</v>
      </c>
      <c r="E13" s="5">
        <f t="shared" ref="E13:F15" si="6">E14</f>
        <v>28569969</v>
      </c>
      <c r="F13" s="5">
        <f t="shared" si="6"/>
        <v>248682618.22</v>
      </c>
      <c r="G13" s="24">
        <f t="shared" si="3"/>
        <v>277252587.22000003</v>
      </c>
      <c r="H13" s="24">
        <v>277252587.22000003</v>
      </c>
      <c r="I13" s="24">
        <f t="shared" si="4"/>
        <v>0</v>
      </c>
      <c r="J13" s="24">
        <v>0</v>
      </c>
      <c r="K13" s="24">
        <v>0</v>
      </c>
      <c r="L13" s="24">
        <f>L14</f>
        <v>277252587.22000003</v>
      </c>
      <c r="M13" s="30">
        <f t="shared" si="5"/>
        <v>0</v>
      </c>
      <c r="N13" s="76">
        <f t="shared" si="1"/>
        <v>1</v>
      </c>
    </row>
    <row r="14" spans="1:20" s="15" customFormat="1" ht="15.75" x14ac:dyDescent="0.25">
      <c r="A14" s="6"/>
      <c r="B14" s="10"/>
      <c r="C14" s="12" t="s">
        <v>30</v>
      </c>
      <c r="D14" s="13" t="s">
        <v>31</v>
      </c>
      <c r="E14" s="5">
        <f t="shared" si="6"/>
        <v>28569969</v>
      </c>
      <c r="F14" s="5">
        <f t="shared" si="6"/>
        <v>248682618.22</v>
      </c>
      <c r="G14" s="24">
        <f t="shared" si="3"/>
        <v>277252587.22000003</v>
      </c>
      <c r="H14" s="24">
        <v>277252587.22000003</v>
      </c>
      <c r="I14" s="24">
        <f t="shared" si="4"/>
        <v>0</v>
      </c>
      <c r="J14" s="24">
        <v>0</v>
      </c>
      <c r="K14" s="24">
        <v>0</v>
      </c>
      <c r="L14" s="24">
        <f>L15</f>
        <v>277252587.22000003</v>
      </c>
      <c r="M14" s="30">
        <f t="shared" si="5"/>
        <v>0</v>
      </c>
      <c r="N14" s="76">
        <f t="shared" si="1"/>
        <v>1</v>
      </c>
      <c r="O14" s="6"/>
      <c r="P14" s="6"/>
      <c r="Q14" s="6"/>
      <c r="R14" s="6"/>
      <c r="S14" s="6"/>
      <c r="T14" s="6"/>
    </row>
    <row r="15" spans="1:20" s="15" customFormat="1" ht="15.75" x14ac:dyDescent="0.25">
      <c r="A15" s="6"/>
      <c r="B15" s="10"/>
      <c r="C15" s="4" t="s">
        <v>32</v>
      </c>
      <c r="D15" s="15" t="s">
        <v>33</v>
      </c>
      <c r="E15" s="5">
        <f t="shared" si="6"/>
        <v>28569969</v>
      </c>
      <c r="F15" s="5">
        <f t="shared" si="6"/>
        <v>248682618.22</v>
      </c>
      <c r="G15" s="24">
        <f t="shared" si="3"/>
        <v>277252587.22000003</v>
      </c>
      <c r="H15" s="24">
        <v>277252587.22000003</v>
      </c>
      <c r="I15" s="24">
        <f t="shared" si="4"/>
        <v>0</v>
      </c>
      <c r="J15" s="24">
        <v>0</v>
      </c>
      <c r="K15" s="24">
        <v>0</v>
      </c>
      <c r="L15" s="24">
        <f>L16</f>
        <v>277252587.22000003</v>
      </c>
      <c r="M15" s="30">
        <f t="shared" si="5"/>
        <v>0</v>
      </c>
      <c r="N15" s="76">
        <f t="shared" si="1"/>
        <v>1</v>
      </c>
      <c r="O15" s="6"/>
      <c r="P15" s="6"/>
      <c r="Q15" s="6"/>
      <c r="R15" s="6"/>
      <c r="S15" s="6"/>
      <c r="T15" s="6"/>
    </row>
    <row r="16" spans="1:20" x14ac:dyDescent="0.2">
      <c r="B16" s="58"/>
      <c r="C16" s="2" t="s">
        <v>34</v>
      </c>
      <c r="D16" s="16" t="s">
        <v>35</v>
      </c>
      <c r="E16" s="3">
        <f>E17</f>
        <v>28569969</v>
      </c>
      <c r="F16" s="3">
        <f>F17</f>
        <v>248682618.22</v>
      </c>
      <c r="G16" s="25">
        <f t="shared" si="3"/>
        <v>277252587.22000003</v>
      </c>
      <c r="H16" s="25">
        <v>277252587.22000003</v>
      </c>
      <c r="I16" s="25">
        <f t="shared" si="4"/>
        <v>0</v>
      </c>
      <c r="J16" s="25">
        <v>0</v>
      </c>
      <c r="K16" s="25">
        <v>0</v>
      </c>
      <c r="L16" s="25">
        <f>L17</f>
        <v>277252587.22000003</v>
      </c>
      <c r="M16" s="98">
        <f t="shared" si="5"/>
        <v>0</v>
      </c>
      <c r="N16" s="97">
        <f t="shared" si="1"/>
        <v>1</v>
      </c>
    </row>
    <row r="17" spans="1:20" x14ac:dyDescent="0.2">
      <c r="B17" s="58" t="s">
        <v>36</v>
      </c>
      <c r="C17" s="2" t="s">
        <v>37</v>
      </c>
      <c r="D17" s="16" t="s">
        <v>38</v>
      </c>
      <c r="E17" s="3">
        <v>28569969</v>
      </c>
      <c r="F17" s="3">
        <v>248682618.22</v>
      </c>
      <c r="G17" s="25">
        <f t="shared" si="3"/>
        <v>277252587.22000003</v>
      </c>
      <c r="H17" s="25">
        <v>277252587.22000003</v>
      </c>
      <c r="I17" s="25">
        <f t="shared" si="4"/>
        <v>0</v>
      </c>
      <c r="J17" s="25">
        <v>0</v>
      </c>
      <c r="K17" s="25">
        <v>0</v>
      </c>
      <c r="L17" s="25">
        <v>277252587.22000003</v>
      </c>
      <c r="M17" s="98">
        <f t="shared" si="5"/>
        <v>0</v>
      </c>
      <c r="N17" s="97">
        <f t="shared" si="1"/>
        <v>1</v>
      </c>
    </row>
    <row r="18" spans="1:20" ht="16.5" thickBot="1" x14ac:dyDescent="0.3">
      <c r="B18" s="121" t="s">
        <v>13</v>
      </c>
      <c r="C18" s="122"/>
      <c r="D18" s="122"/>
      <c r="E18" s="59">
        <f t="shared" ref="E18:M18" si="7">+E6+E13</f>
        <v>1420669969</v>
      </c>
      <c r="F18" s="59">
        <f t="shared" si="7"/>
        <v>297194618.22000003</v>
      </c>
      <c r="G18" s="59">
        <f t="shared" si="7"/>
        <v>1717864587.22</v>
      </c>
      <c r="H18" s="59">
        <f t="shared" si="7"/>
        <v>774730841.22000003</v>
      </c>
      <c r="I18" s="59">
        <f t="shared" si="7"/>
        <v>324243904.94999999</v>
      </c>
      <c r="J18" s="59">
        <f t="shared" si="7"/>
        <v>0</v>
      </c>
      <c r="K18" s="59">
        <f t="shared" si="7"/>
        <v>0</v>
      </c>
      <c r="L18" s="59">
        <f t="shared" si="7"/>
        <v>1098974746.1700001</v>
      </c>
      <c r="M18" s="59">
        <f t="shared" si="7"/>
        <v>618889841.04999995</v>
      </c>
      <c r="N18" s="77">
        <f t="shared" si="1"/>
        <v>0.63973304668236852</v>
      </c>
    </row>
    <row r="19" spans="1:20" ht="16.5" thickBot="1" x14ac:dyDescent="0.3">
      <c r="B19" s="89"/>
      <c r="C19" s="53"/>
      <c r="D19" s="53"/>
      <c r="E19" s="54"/>
      <c r="F19" s="54"/>
      <c r="G19" s="54"/>
      <c r="H19" s="54"/>
      <c r="I19" s="54"/>
      <c r="J19" s="54"/>
      <c r="K19" s="55"/>
      <c r="L19" s="54"/>
      <c r="M19" s="54"/>
      <c r="N19" s="90"/>
    </row>
    <row r="20" spans="1:20" ht="16.5" x14ac:dyDescent="0.3">
      <c r="B20" s="115" t="s">
        <v>39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7"/>
    </row>
    <row r="21" spans="1:20" ht="16.5" x14ac:dyDescent="0.3">
      <c r="B21" s="118" t="s">
        <v>75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20"/>
    </row>
    <row r="22" spans="1:20" ht="17.25" thickBot="1" x14ac:dyDescent="0.35">
      <c r="B22" s="110" t="s">
        <v>41</v>
      </c>
      <c r="C22" s="111" t="s">
        <v>2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2"/>
    </row>
    <row r="23" spans="1:20" s="26" customFormat="1" ht="30.75" thickBot="1" x14ac:dyDescent="0.3">
      <c r="A23" s="18"/>
      <c r="B23" s="64" t="s">
        <v>3</v>
      </c>
      <c r="C23" s="65" t="s">
        <v>4</v>
      </c>
      <c r="D23" s="66" t="s">
        <v>5</v>
      </c>
      <c r="E23" s="66" t="s">
        <v>6</v>
      </c>
      <c r="F23" s="66" t="s">
        <v>7</v>
      </c>
      <c r="G23" s="66" t="s">
        <v>8</v>
      </c>
      <c r="H23" s="66" t="s">
        <v>9</v>
      </c>
      <c r="I23" s="67" t="s">
        <v>42</v>
      </c>
      <c r="J23" s="67" t="s">
        <v>11</v>
      </c>
      <c r="K23" s="67" t="s">
        <v>12</v>
      </c>
      <c r="L23" s="67" t="s">
        <v>43</v>
      </c>
      <c r="M23" s="67" t="s">
        <v>14</v>
      </c>
      <c r="N23" s="72" t="s">
        <v>15</v>
      </c>
      <c r="O23" s="18"/>
      <c r="P23" s="18"/>
      <c r="Q23" s="18"/>
      <c r="R23" s="18"/>
      <c r="S23" s="18"/>
      <c r="T23" s="18"/>
    </row>
    <row r="24" spans="1:20" s="37" customFormat="1" ht="15.75" x14ac:dyDescent="0.25">
      <c r="A24" s="52"/>
      <c r="B24" s="60"/>
      <c r="C24" s="61" t="s">
        <v>44</v>
      </c>
      <c r="D24" s="62" t="s">
        <v>45</v>
      </c>
      <c r="E24" s="63">
        <f>E25</f>
        <v>50000000</v>
      </c>
      <c r="F24" s="63">
        <f>F25</f>
        <v>0</v>
      </c>
      <c r="G24" s="63">
        <f>E24+F24</f>
        <v>50000000</v>
      </c>
      <c r="H24" s="63">
        <f>H25</f>
        <v>0</v>
      </c>
      <c r="I24" s="63">
        <v>0</v>
      </c>
      <c r="J24" s="63">
        <v>0</v>
      </c>
      <c r="K24" s="63">
        <v>0</v>
      </c>
      <c r="L24" s="63">
        <f>L25</f>
        <v>3002981.69</v>
      </c>
      <c r="M24" s="63">
        <f t="shared" ref="M24:M35" si="8">G24-L24</f>
        <v>46997018.310000002</v>
      </c>
      <c r="N24" s="83">
        <f t="shared" ref="N24:N29" si="9">L24/G24</f>
        <v>6.0059633799999998E-2</v>
      </c>
      <c r="O24" s="51"/>
      <c r="P24" s="51"/>
      <c r="Q24" s="52"/>
      <c r="R24" s="52"/>
      <c r="S24" s="52"/>
      <c r="T24" s="52"/>
    </row>
    <row r="25" spans="1:20" s="15" customFormat="1" ht="15.75" x14ac:dyDescent="0.25">
      <c r="A25" s="6"/>
      <c r="B25" s="9"/>
      <c r="C25" s="27" t="s">
        <v>46</v>
      </c>
      <c r="D25" s="28" t="s">
        <v>47</v>
      </c>
      <c r="E25" s="35">
        <f>E26</f>
        <v>50000000</v>
      </c>
      <c r="F25" s="35">
        <v>0</v>
      </c>
      <c r="G25" s="63">
        <f t="shared" ref="G25:G35" si="10">E25+F25</f>
        <v>50000000</v>
      </c>
      <c r="H25" s="35">
        <f>H26</f>
        <v>0</v>
      </c>
      <c r="I25" s="63">
        <v>0</v>
      </c>
      <c r="J25" s="63">
        <v>0</v>
      </c>
      <c r="K25" s="63">
        <v>0</v>
      </c>
      <c r="L25" s="35">
        <f>L26</f>
        <v>3002981.69</v>
      </c>
      <c r="M25" s="63">
        <f t="shared" si="8"/>
        <v>46997018.310000002</v>
      </c>
      <c r="N25" s="83">
        <f t="shared" si="9"/>
        <v>6.0059633799999998E-2</v>
      </c>
      <c r="O25" s="51"/>
      <c r="P25" s="51"/>
      <c r="Q25" s="6"/>
      <c r="R25" s="6"/>
      <c r="S25" s="6"/>
      <c r="T25" s="6"/>
    </row>
    <row r="26" spans="1:20" x14ac:dyDescent="0.2">
      <c r="B26" s="8" t="s">
        <v>23</v>
      </c>
      <c r="C26" s="33" t="s">
        <v>48</v>
      </c>
      <c r="D26" s="38" t="s">
        <v>49</v>
      </c>
      <c r="E26" s="31">
        <v>50000000</v>
      </c>
      <c r="F26" s="31">
        <v>0</v>
      </c>
      <c r="G26" s="70">
        <f t="shared" si="10"/>
        <v>50000000</v>
      </c>
      <c r="H26" s="31">
        <v>0</v>
      </c>
      <c r="I26" s="70">
        <v>0</v>
      </c>
      <c r="J26" s="70">
        <v>0</v>
      </c>
      <c r="K26" s="70">
        <v>0</v>
      </c>
      <c r="L26" s="31">
        <v>3002981.69</v>
      </c>
      <c r="M26" s="70">
        <f t="shared" si="8"/>
        <v>46997018.310000002</v>
      </c>
      <c r="N26" s="84">
        <f t="shared" si="9"/>
        <v>6.0059633799999998E-2</v>
      </c>
      <c r="O26" s="44"/>
      <c r="P26" s="44"/>
    </row>
    <row r="27" spans="1:20" s="37" customFormat="1" ht="15.75" x14ac:dyDescent="0.25">
      <c r="A27" s="52"/>
      <c r="B27" s="50"/>
      <c r="C27" s="27" t="s">
        <v>50</v>
      </c>
      <c r="D27" s="28" t="s">
        <v>51</v>
      </c>
      <c r="E27" s="35">
        <f>E28</f>
        <v>1242100000</v>
      </c>
      <c r="F27" s="35">
        <f>F28</f>
        <v>0</v>
      </c>
      <c r="G27" s="63">
        <f t="shared" si="10"/>
        <v>1242100000</v>
      </c>
      <c r="H27" s="35">
        <f>H28</f>
        <v>0</v>
      </c>
      <c r="I27" s="63">
        <v>0</v>
      </c>
      <c r="J27" s="63">
        <v>0</v>
      </c>
      <c r="K27" s="63">
        <v>0</v>
      </c>
      <c r="L27" s="35">
        <f>L28</f>
        <v>0</v>
      </c>
      <c r="M27" s="63">
        <f t="shared" si="8"/>
        <v>1242100000</v>
      </c>
      <c r="N27" s="83">
        <f t="shared" si="9"/>
        <v>0</v>
      </c>
      <c r="O27" s="51"/>
      <c r="P27" s="51"/>
      <c r="Q27" s="52"/>
      <c r="R27" s="52"/>
      <c r="S27" s="52"/>
      <c r="T27" s="52"/>
    </row>
    <row r="28" spans="1:20" s="15" customFormat="1" ht="14.25" customHeight="1" x14ac:dyDescent="0.25">
      <c r="A28" s="6"/>
      <c r="B28" s="9"/>
      <c r="C28" s="27" t="s">
        <v>52</v>
      </c>
      <c r="D28" s="28" t="s">
        <v>53</v>
      </c>
      <c r="E28" s="35">
        <f>E29</f>
        <v>1242100000</v>
      </c>
      <c r="F28" s="35">
        <f>F29</f>
        <v>0</v>
      </c>
      <c r="G28" s="63">
        <f t="shared" si="10"/>
        <v>1242100000</v>
      </c>
      <c r="H28" s="35">
        <f>H29</f>
        <v>0</v>
      </c>
      <c r="I28" s="63">
        <v>0</v>
      </c>
      <c r="J28" s="63">
        <v>0</v>
      </c>
      <c r="K28" s="63">
        <v>0</v>
      </c>
      <c r="L28" s="35">
        <v>0</v>
      </c>
      <c r="M28" s="63">
        <f t="shared" si="8"/>
        <v>1242100000</v>
      </c>
      <c r="N28" s="83">
        <f t="shared" si="9"/>
        <v>0</v>
      </c>
      <c r="O28" s="51"/>
      <c r="P28" s="51"/>
      <c r="Q28" s="6"/>
      <c r="R28" s="6"/>
      <c r="S28" s="6"/>
      <c r="T28" s="6"/>
    </row>
    <row r="29" spans="1:20" x14ac:dyDescent="0.2">
      <c r="B29" s="8" t="s">
        <v>23</v>
      </c>
      <c r="C29" s="33" t="s">
        <v>54</v>
      </c>
      <c r="D29" s="34" t="s">
        <v>55</v>
      </c>
      <c r="E29" s="31">
        <v>1242100000</v>
      </c>
      <c r="F29" s="31">
        <v>0</v>
      </c>
      <c r="G29" s="70">
        <f t="shared" si="10"/>
        <v>1242100000</v>
      </c>
      <c r="H29" s="31">
        <v>0</v>
      </c>
      <c r="I29" s="70">
        <v>0</v>
      </c>
      <c r="J29" s="70">
        <v>0</v>
      </c>
      <c r="K29" s="70">
        <v>0</v>
      </c>
      <c r="L29" s="31">
        <v>0</v>
      </c>
      <c r="M29" s="70">
        <f t="shared" si="8"/>
        <v>1242100000</v>
      </c>
      <c r="N29" s="84">
        <f t="shared" si="9"/>
        <v>0</v>
      </c>
      <c r="O29" s="44"/>
      <c r="P29" s="44"/>
    </row>
    <row r="30" spans="1:20" s="37" customFormat="1" ht="15.75" x14ac:dyDescent="0.25">
      <c r="A30" s="52"/>
      <c r="B30" s="50"/>
      <c r="C30" s="27" t="s">
        <v>56</v>
      </c>
      <c r="D30" s="28" t="s">
        <v>57</v>
      </c>
      <c r="E30" s="35">
        <f>E31</f>
        <v>0</v>
      </c>
      <c r="F30" s="35">
        <f>F31</f>
        <v>0</v>
      </c>
      <c r="G30" s="63">
        <f t="shared" si="10"/>
        <v>0</v>
      </c>
      <c r="H30" s="35">
        <f>H31</f>
        <v>0</v>
      </c>
      <c r="I30" s="63">
        <v>0</v>
      </c>
      <c r="J30" s="63">
        <v>0</v>
      </c>
      <c r="K30" s="63">
        <f t="shared" ref="K30:K36" si="11">L30-H30-I30-J30</f>
        <v>0</v>
      </c>
      <c r="L30" s="35">
        <f>L31</f>
        <v>0</v>
      </c>
      <c r="M30" s="63">
        <f t="shared" si="8"/>
        <v>0</v>
      </c>
      <c r="N30" s="83">
        <v>0</v>
      </c>
      <c r="O30" s="51"/>
      <c r="P30" s="51"/>
      <c r="Q30" s="52"/>
      <c r="R30" s="52"/>
      <c r="S30" s="52"/>
      <c r="T30" s="52"/>
    </row>
    <row r="31" spans="1:20" s="15" customFormat="1" ht="15.75" x14ac:dyDescent="0.25">
      <c r="A31" s="6"/>
      <c r="B31" s="9"/>
      <c r="C31" s="27" t="s">
        <v>58</v>
      </c>
      <c r="D31" s="28" t="s">
        <v>59</v>
      </c>
      <c r="E31" s="35">
        <f>E32</f>
        <v>0</v>
      </c>
      <c r="F31" s="35">
        <v>0</v>
      </c>
      <c r="G31" s="63">
        <f t="shared" si="10"/>
        <v>0</v>
      </c>
      <c r="H31" s="35">
        <f>H32</f>
        <v>0</v>
      </c>
      <c r="I31" s="63">
        <v>0</v>
      </c>
      <c r="J31" s="63">
        <v>0</v>
      </c>
      <c r="K31" s="63">
        <f t="shared" si="11"/>
        <v>0</v>
      </c>
      <c r="L31" s="35">
        <f>L32</f>
        <v>0</v>
      </c>
      <c r="M31" s="63">
        <f t="shared" si="8"/>
        <v>0</v>
      </c>
      <c r="N31" s="83">
        <v>0</v>
      </c>
      <c r="O31" s="51"/>
      <c r="P31" s="51"/>
      <c r="Q31" s="6"/>
      <c r="R31" s="6"/>
      <c r="S31" s="6"/>
      <c r="T31" s="6"/>
    </row>
    <row r="32" spans="1:20" ht="30.75" hidden="1" x14ac:dyDescent="0.25">
      <c r="B32" s="8" t="s">
        <v>36</v>
      </c>
      <c r="C32" s="33" t="s">
        <v>60</v>
      </c>
      <c r="D32" s="34" t="s">
        <v>61</v>
      </c>
      <c r="E32" s="31">
        <v>0</v>
      </c>
      <c r="F32" s="31">
        <v>0</v>
      </c>
      <c r="G32" s="63">
        <f t="shared" si="10"/>
        <v>0</v>
      </c>
      <c r="H32" s="31">
        <v>0</v>
      </c>
      <c r="I32" s="63">
        <v>0</v>
      </c>
      <c r="J32" s="63">
        <v>0</v>
      </c>
      <c r="K32" s="63">
        <f t="shared" si="11"/>
        <v>0</v>
      </c>
      <c r="L32" s="31">
        <v>0</v>
      </c>
      <c r="M32" s="63">
        <f t="shared" si="8"/>
        <v>0</v>
      </c>
      <c r="N32" s="83" t="e">
        <f>L32/G32</f>
        <v>#DIV/0!</v>
      </c>
      <c r="O32" s="44"/>
      <c r="P32" s="44"/>
    </row>
    <row r="33" spans="1:20" s="82" customFormat="1" ht="15.75" x14ac:dyDescent="0.25">
      <c r="A33" s="6"/>
      <c r="B33" s="78"/>
      <c r="C33" s="79" t="s">
        <v>62</v>
      </c>
      <c r="D33" s="80" t="s">
        <v>63</v>
      </c>
      <c r="E33" s="81">
        <f>E34+E35</f>
        <v>128569969</v>
      </c>
      <c r="F33" s="81">
        <f>F34+F35</f>
        <v>297194618.22000003</v>
      </c>
      <c r="G33" s="63">
        <f t="shared" si="10"/>
        <v>425764587.22000003</v>
      </c>
      <c r="H33" s="81">
        <v>0</v>
      </c>
      <c r="I33" s="63">
        <v>0</v>
      </c>
      <c r="J33" s="63">
        <v>0</v>
      </c>
      <c r="K33" s="63">
        <f t="shared" si="11"/>
        <v>0</v>
      </c>
      <c r="L33" s="81">
        <v>0</v>
      </c>
      <c r="M33" s="63">
        <f t="shared" si="8"/>
        <v>425764587.22000003</v>
      </c>
      <c r="N33" s="83">
        <f>L33/G33</f>
        <v>0</v>
      </c>
      <c r="O33" s="51"/>
      <c r="P33" s="51"/>
      <c r="Q33" s="6"/>
      <c r="R33" s="6"/>
      <c r="S33" s="6"/>
      <c r="T33" s="6"/>
    </row>
    <row r="34" spans="1:20" s="82" customFormat="1" ht="16.5" thickBot="1" x14ac:dyDescent="0.3">
      <c r="A34" s="6"/>
      <c r="B34" s="107" t="s">
        <v>27</v>
      </c>
      <c r="C34" s="108" t="s">
        <v>64</v>
      </c>
      <c r="D34" s="93" t="s">
        <v>65</v>
      </c>
      <c r="E34" s="106">
        <v>100000000</v>
      </c>
      <c r="F34" s="106">
        <v>48512000</v>
      </c>
      <c r="G34" s="70">
        <f t="shared" si="10"/>
        <v>148512000</v>
      </c>
      <c r="H34" s="81">
        <v>0</v>
      </c>
      <c r="I34" s="63">
        <v>0</v>
      </c>
      <c r="J34" s="63"/>
      <c r="K34" s="63"/>
      <c r="L34" s="81">
        <v>0</v>
      </c>
      <c r="M34" s="63">
        <f t="shared" si="8"/>
        <v>148512000</v>
      </c>
      <c r="N34" s="105">
        <v>0</v>
      </c>
      <c r="O34" s="51"/>
      <c r="P34" s="51"/>
      <c r="Q34" s="6"/>
      <c r="R34" s="6"/>
      <c r="S34" s="6"/>
      <c r="T34" s="6"/>
    </row>
    <row r="35" spans="1:20" s="19" customFormat="1" ht="15.75" thickBot="1" x14ac:dyDescent="0.25">
      <c r="A35" s="1"/>
      <c r="B35" s="91" t="s">
        <v>36</v>
      </c>
      <c r="C35" s="92" t="s">
        <v>64</v>
      </c>
      <c r="D35" s="93" t="s">
        <v>65</v>
      </c>
      <c r="E35" s="94">
        <v>28569969</v>
      </c>
      <c r="F35" s="94">
        <v>248682618.22</v>
      </c>
      <c r="G35" s="70">
        <f t="shared" si="10"/>
        <v>277252587.22000003</v>
      </c>
      <c r="H35" s="94">
        <v>0</v>
      </c>
      <c r="I35" s="70">
        <v>0</v>
      </c>
      <c r="J35" s="70">
        <v>0</v>
      </c>
      <c r="K35" s="70">
        <f t="shared" si="11"/>
        <v>0</v>
      </c>
      <c r="L35" s="94">
        <v>0</v>
      </c>
      <c r="M35" s="70">
        <f t="shared" si="8"/>
        <v>277252587.22000003</v>
      </c>
      <c r="N35" s="96">
        <f>L35/G35</f>
        <v>0</v>
      </c>
      <c r="O35" s="44"/>
      <c r="P35" s="44"/>
      <c r="Q35" s="1"/>
      <c r="R35" s="1"/>
      <c r="S35" s="1"/>
      <c r="T35" s="1"/>
    </row>
    <row r="36" spans="1:20" s="19" customFormat="1" ht="16.5" thickBot="1" x14ac:dyDescent="0.3">
      <c r="A36" s="1"/>
      <c r="B36" s="113" t="s">
        <v>66</v>
      </c>
      <c r="C36" s="114"/>
      <c r="D36" s="114"/>
      <c r="E36" s="87">
        <f>E24+E27+E30+E33</f>
        <v>1420669969</v>
      </c>
      <c r="F36" s="87">
        <f>F24+F27+F30+F33</f>
        <v>297194618.22000003</v>
      </c>
      <c r="G36" s="87">
        <f>G24+G27+G30+G33</f>
        <v>1717864587.22</v>
      </c>
      <c r="H36" s="87">
        <f>H24+H27+H30+H33</f>
        <v>0</v>
      </c>
      <c r="I36" s="87">
        <f>I24+I27+I30+I33</f>
        <v>0</v>
      </c>
      <c r="J36" s="87">
        <v>730619367.62999988</v>
      </c>
      <c r="K36" s="87">
        <f t="shared" si="11"/>
        <v>-727616385.93999982</v>
      </c>
      <c r="L36" s="87">
        <f>L24+L27+L30+L33</f>
        <v>3002981.69</v>
      </c>
      <c r="M36" s="87">
        <f>M24+M27+M30+M33</f>
        <v>1714861605.53</v>
      </c>
      <c r="N36" s="88">
        <f>L36/G36</f>
        <v>1.7480898741033422E-3</v>
      </c>
      <c r="O36" s="1"/>
      <c r="P36" s="1"/>
      <c r="Q36" s="1"/>
      <c r="R36" s="1"/>
      <c r="S36" s="1"/>
      <c r="T36" s="1"/>
    </row>
    <row r="37" spans="1:20" s="1" customFormat="1" ht="15.75" x14ac:dyDescent="0.25">
      <c r="K37" s="44"/>
      <c r="N37" s="73"/>
    </row>
  </sheetData>
  <mergeCells count="8">
    <mergeCell ref="B22:N22"/>
    <mergeCell ref="B36:D36"/>
    <mergeCell ref="B2:N2"/>
    <mergeCell ref="B3:N3"/>
    <mergeCell ref="B4:N4"/>
    <mergeCell ref="B18:D18"/>
    <mergeCell ref="B20:N20"/>
    <mergeCell ref="B21:N21"/>
  </mergeCells>
  <pageMargins left="0.7" right="0.7" top="0.75" bottom="0.75" header="0.3" footer="0.3"/>
  <pageSetup paperSize="9" scale="42" orientation="landscape" r:id="rId1"/>
  <ignoredErrors>
    <ignoredError sqref="C6:C17" numberStoredAsText="1"/>
    <ignoredError sqref="E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 TRIMESTRE 2017</vt:lpstr>
      <vt:lpstr>II TRIMESTRE 2017</vt:lpstr>
      <vt:lpstr>'I TRIMESTRE 2017'!Área_de_impresión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marcial</dc:creator>
  <cp:lastModifiedBy>Marco</cp:lastModifiedBy>
  <cp:revision/>
  <cp:lastPrinted>2017-08-10T21:08:28Z</cp:lastPrinted>
  <dcterms:created xsi:type="dcterms:W3CDTF">2012-07-20T14:21:12Z</dcterms:created>
  <dcterms:modified xsi:type="dcterms:W3CDTF">2017-08-10T21:10:58Z</dcterms:modified>
  <cp:contentStatus/>
</cp:coreProperties>
</file>