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440" windowHeight="9045" firstSheet="1" activeTab="1"/>
  </bookViews>
  <sheets>
    <sheet name="EJEC OCIS I TRIMESTRE 2017" sheetId="16" state="hidden" r:id="rId1"/>
    <sheet name="EJEC OCIS II TRIMESTRE 17" sheetId="18" r:id="rId2"/>
  </sheets>
  <definedNames>
    <definedName name="_xlnm.Print_Area" localSheetId="0">'EJEC OCIS I TRIMESTRE 2017'!$A$1:$J$106</definedName>
  </definedNames>
  <calcPr calcId="145621"/>
</workbook>
</file>

<file path=xl/calcChain.xml><?xml version="1.0" encoding="utf-8"?>
<calcChain xmlns="http://schemas.openxmlformats.org/spreadsheetml/2006/main">
  <c r="F128" i="18" l="1"/>
  <c r="F130" i="18"/>
  <c r="I28" i="18"/>
  <c r="I29" i="18"/>
  <c r="I30" i="18"/>
  <c r="E24" i="18"/>
  <c r="F27" i="18"/>
  <c r="F28" i="18"/>
  <c r="F25" i="18"/>
  <c r="F30" i="18"/>
  <c r="F24" i="18"/>
  <c r="G24" i="18"/>
  <c r="I26" i="18"/>
  <c r="F88" i="18"/>
  <c r="G31" i="18"/>
  <c r="H14" i="16"/>
  <c r="G14" i="16"/>
  <c r="G15" i="16"/>
  <c r="H18" i="16"/>
  <c r="H17" i="16"/>
  <c r="H21" i="16"/>
  <c r="H20" i="16"/>
  <c r="H16" i="16"/>
  <c r="G16" i="16"/>
  <c r="G17" i="16"/>
  <c r="G18" i="16"/>
  <c r="G19" i="16"/>
  <c r="G20" i="16"/>
  <c r="G21" i="16"/>
  <c r="G22" i="16"/>
  <c r="H24" i="16"/>
  <c r="H23" i="16"/>
  <c r="G23" i="16"/>
  <c r="G24" i="16"/>
  <c r="G25" i="16"/>
  <c r="G26" i="16"/>
  <c r="G27" i="16"/>
  <c r="G28" i="16"/>
  <c r="D24" i="18"/>
  <c r="K92" i="18"/>
  <c r="K96" i="18"/>
  <c r="J96" i="18"/>
  <c r="J95" i="18"/>
  <c r="J92" i="18"/>
  <c r="J91" i="18"/>
  <c r="G91" i="18"/>
  <c r="H91" i="18"/>
  <c r="I91" i="18"/>
  <c r="F91" i="18"/>
  <c r="K91" i="18"/>
  <c r="J76" i="18"/>
  <c r="H96" i="18"/>
  <c r="H95" i="18"/>
  <c r="F58" i="18"/>
  <c r="K58" i="18"/>
  <c r="E95" i="18"/>
  <c r="F95" i="18"/>
  <c r="G95" i="18"/>
  <c r="I95" i="18"/>
  <c r="K95" i="18"/>
  <c r="E93" i="18"/>
  <c r="I93" i="18"/>
  <c r="E91" i="18"/>
  <c r="E87" i="18"/>
  <c r="I87" i="18"/>
  <c r="I86" i="18"/>
  <c r="E84" i="18"/>
  <c r="G84" i="18"/>
  <c r="I84" i="18"/>
  <c r="E79" i="18"/>
  <c r="I79" i="18"/>
  <c r="E77" i="18"/>
  <c r="G77" i="18"/>
  <c r="H77" i="18"/>
  <c r="I77" i="18"/>
  <c r="E73" i="18"/>
  <c r="I73" i="18"/>
  <c r="E71" i="18"/>
  <c r="I71" i="18"/>
  <c r="E68" i="18"/>
  <c r="I68" i="18"/>
  <c r="E66" i="18"/>
  <c r="I66" i="18"/>
  <c r="E63" i="18"/>
  <c r="I63" i="18"/>
  <c r="E61" i="18"/>
  <c r="I61" i="18"/>
  <c r="E57" i="18"/>
  <c r="I57" i="18"/>
  <c r="E54" i="18"/>
  <c r="I54" i="18"/>
  <c r="D87" i="18"/>
  <c r="D84" i="18"/>
  <c r="D79" i="18"/>
  <c r="D63" i="18"/>
  <c r="D54" i="18"/>
  <c r="D57" i="18"/>
  <c r="D91" i="18"/>
  <c r="D77" i="18"/>
  <c r="F78" i="18"/>
  <c r="F77" i="18"/>
  <c r="D95" i="18"/>
  <c r="G41" i="18"/>
  <c r="I39" i="18"/>
  <c r="H39" i="18"/>
  <c r="E39" i="18"/>
  <c r="E45" i="18"/>
  <c r="D39" i="18"/>
  <c r="F40" i="18"/>
  <c r="F39" i="18"/>
  <c r="H44" i="18"/>
  <c r="K122" i="18"/>
  <c r="K123" i="18"/>
  <c r="K124" i="18"/>
  <c r="K126" i="18"/>
  <c r="K127" i="18"/>
  <c r="G135" i="18"/>
  <c r="G133" i="18"/>
  <c r="I135" i="18"/>
  <c r="I131" i="18"/>
  <c r="F121" i="18"/>
  <c r="G121" i="18"/>
  <c r="H121" i="18"/>
  <c r="I121" i="18"/>
  <c r="J121" i="18"/>
  <c r="G125" i="18"/>
  <c r="I125" i="18"/>
  <c r="G117" i="18"/>
  <c r="I117" i="18"/>
  <c r="G115" i="18"/>
  <c r="I115" i="18"/>
  <c r="G112" i="18"/>
  <c r="G111" i="18"/>
  <c r="I112" i="18"/>
  <c r="I111" i="18"/>
  <c r="E117" i="18"/>
  <c r="H136" i="18"/>
  <c r="H135" i="18"/>
  <c r="H134" i="18"/>
  <c r="H130" i="18"/>
  <c r="H127" i="18"/>
  <c r="H126" i="18"/>
  <c r="H119" i="18"/>
  <c r="H118" i="18"/>
  <c r="H116" i="18"/>
  <c r="H115" i="18"/>
  <c r="H113" i="18"/>
  <c r="H112" i="18"/>
  <c r="H111" i="18"/>
  <c r="J127" i="18"/>
  <c r="J126" i="18"/>
  <c r="E135" i="18"/>
  <c r="E133" i="18"/>
  <c r="E131" i="18"/>
  <c r="E125" i="18"/>
  <c r="D125" i="18"/>
  <c r="E121" i="18"/>
  <c r="E112" i="18"/>
  <c r="E111" i="18"/>
  <c r="D135" i="18"/>
  <c r="D133" i="18"/>
  <c r="D114" i="18"/>
  <c r="D112" i="18"/>
  <c r="D111" i="18"/>
  <c r="F136" i="18"/>
  <c r="K136" i="18"/>
  <c r="F134" i="18"/>
  <c r="J134" i="18"/>
  <c r="F132" i="18"/>
  <c r="F131" i="18"/>
  <c r="K130" i="18"/>
  <c r="F129" i="18"/>
  <c r="K129" i="18"/>
  <c r="K128" i="18"/>
  <c r="F119" i="18"/>
  <c r="F118" i="18"/>
  <c r="K118" i="18"/>
  <c r="F116" i="18"/>
  <c r="F115" i="18"/>
  <c r="K115" i="18"/>
  <c r="F113" i="18"/>
  <c r="K113" i="18"/>
  <c r="E115" i="18"/>
  <c r="J130" i="18"/>
  <c r="H128" i="18"/>
  <c r="I75" i="18"/>
  <c r="J75" i="18"/>
  <c r="K77" i="18"/>
  <c r="H117" i="18"/>
  <c r="K121" i="18"/>
  <c r="K78" i="18"/>
  <c r="E86" i="18"/>
  <c r="J58" i="18"/>
  <c r="J78" i="18"/>
  <c r="J77" i="18"/>
  <c r="J40" i="18"/>
  <c r="K40" i="18"/>
  <c r="J39" i="18"/>
  <c r="K39" i="18"/>
  <c r="I70" i="18"/>
  <c r="E70" i="18"/>
  <c r="E53" i="18"/>
  <c r="I53" i="18"/>
  <c r="G39" i="18"/>
  <c r="G45" i="18"/>
  <c r="E114" i="18"/>
  <c r="K132" i="18"/>
  <c r="K131" i="18"/>
  <c r="I133" i="18"/>
  <c r="F135" i="18"/>
  <c r="K135" i="18"/>
  <c r="F117" i="18"/>
  <c r="F114" i="18"/>
  <c r="J113" i="18"/>
  <c r="J112" i="18"/>
  <c r="J111" i="18"/>
  <c r="K134" i="18"/>
  <c r="I120" i="18"/>
  <c r="J128" i="18"/>
  <c r="J125" i="18"/>
  <c r="F112" i="18"/>
  <c r="J136" i="18"/>
  <c r="J135" i="18"/>
  <c r="J133" i="18"/>
  <c r="F125" i="18"/>
  <c r="K125" i="18"/>
  <c r="J119" i="18"/>
  <c r="K119" i="18"/>
  <c r="J118" i="18"/>
  <c r="J116" i="18"/>
  <c r="J115" i="18"/>
  <c r="K116" i="18"/>
  <c r="H133" i="18"/>
  <c r="H125" i="18"/>
  <c r="H114" i="18"/>
  <c r="G114" i="18"/>
  <c r="I114" i="18"/>
  <c r="E120" i="18"/>
  <c r="I97" i="18"/>
  <c r="E144" i="18"/>
  <c r="E97" i="18"/>
  <c r="K117" i="18"/>
  <c r="E137" i="18"/>
  <c r="F133" i="18"/>
  <c r="K133" i="18"/>
  <c r="F120" i="18"/>
  <c r="K120" i="18"/>
  <c r="F111" i="18"/>
  <c r="K112" i="18"/>
  <c r="I137" i="18"/>
  <c r="E145" i="18"/>
  <c r="K114" i="18"/>
  <c r="J117" i="18"/>
  <c r="J114" i="18"/>
  <c r="H39" i="16"/>
  <c r="G39" i="16"/>
  <c r="G38" i="16"/>
  <c r="G37" i="16"/>
  <c r="G41" i="16"/>
  <c r="F85" i="18"/>
  <c r="F84" i="18"/>
  <c r="J85" i="18"/>
  <c r="J84" i="18"/>
  <c r="K111" i="18"/>
  <c r="F137" i="18"/>
  <c r="H75" i="18"/>
  <c r="H85" i="18"/>
  <c r="H84" i="18"/>
  <c r="H88" i="18"/>
  <c r="K137" i="18"/>
  <c r="D145" i="18"/>
  <c r="H43" i="18"/>
  <c r="H42" i="18"/>
  <c r="H41" i="18"/>
  <c r="H45" i="18"/>
  <c r="D131" i="18"/>
  <c r="D120" i="18"/>
  <c r="D137" i="18"/>
  <c r="G105" i="16"/>
  <c r="G98" i="16"/>
  <c r="G99" i="16"/>
  <c r="G100" i="16"/>
  <c r="G102" i="16"/>
  <c r="G103" i="16"/>
  <c r="H10" i="18"/>
  <c r="H11" i="18"/>
  <c r="H13" i="18"/>
  <c r="H15" i="18"/>
  <c r="H19" i="18"/>
  <c r="H22" i="18"/>
  <c r="J26" i="18"/>
  <c r="G10" i="16"/>
  <c r="G11" i="16"/>
  <c r="G13" i="16"/>
  <c r="D23" i="18"/>
  <c r="D121" i="18"/>
  <c r="I109" i="18"/>
  <c r="I108" i="18"/>
  <c r="G109" i="18"/>
  <c r="G108" i="18"/>
  <c r="F109" i="18"/>
  <c r="F108" i="18"/>
  <c r="E109" i="18"/>
  <c r="E108" i="18"/>
  <c r="D109" i="18"/>
  <c r="D108" i="18"/>
  <c r="F107" i="18"/>
  <c r="I106" i="18"/>
  <c r="I105" i="18"/>
  <c r="G106" i="18"/>
  <c r="G105" i="18"/>
  <c r="E106" i="18"/>
  <c r="E105" i="18"/>
  <c r="D106" i="18"/>
  <c r="D105" i="18"/>
  <c r="G94" i="18"/>
  <c r="G93" i="18"/>
  <c r="F94" i="18"/>
  <c r="D93" i="18"/>
  <c r="D86" i="18"/>
  <c r="G90" i="18"/>
  <c r="H90" i="18"/>
  <c r="F90" i="18"/>
  <c r="G89" i="18"/>
  <c r="F89" i="18"/>
  <c r="G83" i="18"/>
  <c r="H83" i="18"/>
  <c r="F83" i="18"/>
  <c r="G82" i="18"/>
  <c r="H82" i="18"/>
  <c r="F82" i="18"/>
  <c r="G81" i="18"/>
  <c r="H81" i="18"/>
  <c r="F81" i="18"/>
  <c r="G80" i="18"/>
  <c r="F80" i="18"/>
  <c r="G74" i="18"/>
  <c r="G73" i="18"/>
  <c r="F74" i="18"/>
  <c r="D73" i="18"/>
  <c r="G72" i="18"/>
  <c r="G71" i="18"/>
  <c r="F72" i="18"/>
  <c r="D71" i="18"/>
  <c r="G69" i="18"/>
  <c r="G68" i="18"/>
  <c r="F69" i="18"/>
  <c r="D68" i="18"/>
  <c r="G67" i="18"/>
  <c r="G66" i="18"/>
  <c r="F67" i="18"/>
  <c r="D66" i="18"/>
  <c r="G65" i="18"/>
  <c r="H65" i="18"/>
  <c r="F65" i="18"/>
  <c r="J65" i="18"/>
  <c r="G64" i="18"/>
  <c r="F64" i="18"/>
  <c r="G62" i="18"/>
  <c r="G61" i="18"/>
  <c r="F62" i="18"/>
  <c r="D61" i="18"/>
  <c r="D53" i="18"/>
  <c r="G60" i="18"/>
  <c r="H60" i="18"/>
  <c r="F60" i="18"/>
  <c r="J60" i="18"/>
  <c r="G59" i="18"/>
  <c r="F59" i="18"/>
  <c r="G56" i="18"/>
  <c r="H56" i="18"/>
  <c r="F56" i="18"/>
  <c r="G55" i="18"/>
  <c r="F55" i="18"/>
  <c r="A48" i="18"/>
  <c r="A100" i="18"/>
  <c r="F44" i="18"/>
  <c r="K44" i="18"/>
  <c r="I43" i="18"/>
  <c r="I42" i="18"/>
  <c r="I41" i="18"/>
  <c r="I45" i="18"/>
  <c r="E143" i="18"/>
  <c r="D43" i="18"/>
  <c r="F43" i="18"/>
  <c r="A33" i="18"/>
  <c r="A47" i="18"/>
  <c r="A99" i="18"/>
  <c r="K22" i="18"/>
  <c r="J22" i="18"/>
  <c r="I21" i="18"/>
  <c r="F21" i="18"/>
  <c r="F20" i="18"/>
  <c r="E21" i="18"/>
  <c r="E20" i="18"/>
  <c r="D21" i="18"/>
  <c r="D20" i="18"/>
  <c r="K19" i="18"/>
  <c r="J19" i="18"/>
  <c r="I18" i="18"/>
  <c r="E18" i="18"/>
  <c r="E17" i="18"/>
  <c r="D18" i="18"/>
  <c r="D17" i="18"/>
  <c r="J15" i="18"/>
  <c r="I14" i="18"/>
  <c r="H14" i="18"/>
  <c r="F14" i="18"/>
  <c r="E14" i="18"/>
  <c r="E8" i="18"/>
  <c r="E7" i="18"/>
  <c r="D14" i="18"/>
  <c r="D8" i="18"/>
  <c r="D7" i="18"/>
  <c r="J13" i="18"/>
  <c r="I12" i="18"/>
  <c r="F12" i="18"/>
  <c r="E12" i="18"/>
  <c r="D12" i="18"/>
  <c r="J11" i="18"/>
  <c r="J10" i="18"/>
  <c r="K43" i="18"/>
  <c r="K82" i="18"/>
  <c r="J82" i="18"/>
  <c r="K90" i="18"/>
  <c r="J90" i="18"/>
  <c r="K55" i="18"/>
  <c r="F54" i="18"/>
  <c r="J55" i="18"/>
  <c r="J67" i="18"/>
  <c r="J66" i="18"/>
  <c r="F66" i="18"/>
  <c r="H55" i="18"/>
  <c r="H54" i="18"/>
  <c r="G54" i="18"/>
  <c r="J62" i="18"/>
  <c r="J61" i="18"/>
  <c r="F61" i="18"/>
  <c r="J74" i="18"/>
  <c r="J73" i="18"/>
  <c r="F73" i="18"/>
  <c r="K83" i="18"/>
  <c r="J83" i="18"/>
  <c r="J94" i="18"/>
  <c r="J93" i="18"/>
  <c r="F93" i="18"/>
  <c r="K93" i="18"/>
  <c r="K94" i="18"/>
  <c r="K56" i="18"/>
  <c r="J56" i="18"/>
  <c r="J64" i="18"/>
  <c r="J63" i="18"/>
  <c r="K64" i="18"/>
  <c r="F63" i="18"/>
  <c r="K63" i="18"/>
  <c r="F68" i="18"/>
  <c r="J69" i="18"/>
  <c r="J68" i="18"/>
  <c r="J80" i="18"/>
  <c r="K80" i="18"/>
  <c r="F79" i="18"/>
  <c r="K79" i="18"/>
  <c r="K88" i="18"/>
  <c r="F87" i="18"/>
  <c r="J88" i="18"/>
  <c r="J72" i="18"/>
  <c r="J71" i="18"/>
  <c r="F71" i="18"/>
  <c r="F57" i="18"/>
  <c r="K57" i="18"/>
  <c r="J59" i="18"/>
  <c r="J57" i="18"/>
  <c r="K59" i="18"/>
  <c r="G63" i="18"/>
  <c r="G79" i="18"/>
  <c r="G70" i="18"/>
  <c r="K89" i="18"/>
  <c r="J89" i="18"/>
  <c r="D70" i="18"/>
  <c r="D97" i="18"/>
  <c r="K81" i="18"/>
  <c r="J81" i="18"/>
  <c r="G87" i="18"/>
  <c r="G86" i="18"/>
  <c r="H62" i="18"/>
  <c r="H61" i="18"/>
  <c r="H67" i="18"/>
  <c r="H66" i="18"/>
  <c r="H74" i="18"/>
  <c r="H73" i="18"/>
  <c r="H59" i="18"/>
  <c r="G58" i="18"/>
  <c r="H64" i="18"/>
  <c r="H63" i="18"/>
  <c r="H69" i="18"/>
  <c r="H68" i="18"/>
  <c r="H94" i="18"/>
  <c r="H93" i="18"/>
  <c r="H80" i="18"/>
  <c r="H79" i="18"/>
  <c r="H72" i="18"/>
  <c r="H71" i="18"/>
  <c r="H89" i="18"/>
  <c r="H87" i="18"/>
  <c r="D42" i="18"/>
  <c r="D41" i="18"/>
  <c r="I20" i="18"/>
  <c r="H20" i="18"/>
  <c r="H21" i="18"/>
  <c r="I9" i="18"/>
  <c r="H9" i="18"/>
  <c r="H12" i="18"/>
  <c r="J18" i="18"/>
  <c r="H18" i="18"/>
  <c r="F17" i="18"/>
  <c r="J14" i="18"/>
  <c r="D16" i="18"/>
  <c r="D31" i="18"/>
  <c r="J44" i="18"/>
  <c r="K18" i="18"/>
  <c r="I17" i="18"/>
  <c r="H17" i="18"/>
  <c r="E16" i="18"/>
  <c r="F106" i="18"/>
  <c r="K21" i="18"/>
  <c r="F105" i="18"/>
  <c r="J21" i="18"/>
  <c r="F8" i="18"/>
  <c r="J12" i="18"/>
  <c r="J9" i="18"/>
  <c r="J43" i="18"/>
  <c r="F57" i="16"/>
  <c r="F56" i="16"/>
  <c r="I56" i="16"/>
  <c r="F51" i="16"/>
  <c r="F52" i="16"/>
  <c r="I52" i="16"/>
  <c r="D53" i="16"/>
  <c r="F53" i="16"/>
  <c r="I53" i="16"/>
  <c r="D58" i="16"/>
  <c r="F58" i="16"/>
  <c r="I58" i="16"/>
  <c r="F62" i="16"/>
  <c r="F61" i="16"/>
  <c r="I61" i="16"/>
  <c r="F64" i="16"/>
  <c r="F63" i="16"/>
  <c r="I63" i="16"/>
  <c r="D66" i="16"/>
  <c r="D68" i="16"/>
  <c r="D70" i="16"/>
  <c r="F70" i="16"/>
  <c r="E66" i="16"/>
  <c r="E68" i="16"/>
  <c r="D76" i="16"/>
  <c r="D80" i="16"/>
  <c r="D75" i="16"/>
  <c r="E76" i="16"/>
  <c r="E75" i="16"/>
  <c r="F75" i="16"/>
  <c r="F80" i="16"/>
  <c r="I80" i="16"/>
  <c r="D39" i="16"/>
  <c r="D38" i="16"/>
  <c r="D37" i="16"/>
  <c r="H97" i="16"/>
  <c r="G97" i="16"/>
  <c r="H101" i="16"/>
  <c r="G101" i="16"/>
  <c r="H104" i="16"/>
  <c r="H38" i="16"/>
  <c r="H37" i="16"/>
  <c r="H41" i="16"/>
  <c r="H76" i="16"/>
  <c r="H75" i="16"/>
  <c r="F12" i="16"/>
  <c r="H12" i="16"/>
  <c r="F14" i="16"/>
  <c r="F8" i="16"/>
  <c r="J26" i="16"/>
  <c r="J27" i="16"/>
  <c r="J25" i="16"/>
  <c r="D50" i="16"/>
  <c r="D56" i="16"/>
  <c r="D61" i="16"/>
  <c r="D63" i="16"/>
  <c r="F77" i="16"/>
  <c r="I77" i="16"/>
  <c r="F78" i="16"/>
  <c r="F79" i="16"/>
  <c r="J79" i="16"/>
  <c r="F54" i="16"/>
  <c r="F55" i="16"/>
  <c r="I55" i="16"/>
  <c r="F59" i="16"/>
  <c r="I59" i="16"/>
  <c r="F60" i="16"/>
  <c r="I60" i="16"/>
  <c r="F67" i="16"/>
  <c r="I67" i="16"/>
  <c r="F69" i="16"/>
  <c r="I69" i="16"/>
  <c r="F71" i="16"/>
  <c r="F72" i="16"/>
  <c r="I72" i="16"/>
  <c r="F73" i="16"/>
  <c r="J73" i="16"/>
  <c r="F74" i="16"/>
  <c r="I74" i="16"/>
  <c r="F81" i="16"/>
  <c r="I81" i="16"/>
  <c r="F24" i="16"/>
  <c r="F23" i="16"/>
  <c r="F21" i="16"/>
  <c r="F20" i="16"/>
  <c r="G63" i="16"/>
  <c r="G61" i="16"/>
  <c r="G58" i="16"/>
  <c r="G56" i="16"/>
  <c r="I51" i="16"/>
  <c r="I54" i="16"/>
  <c r="I57" i="16"/>
  <c r="I64" i="16"/>
  <c r="I71" i="16"/>
  <c r="I78" i="16"/>
  <c r="E94" i="16"/>
  <c r="E93" i="16"/>
  <c r="F94" i="16"/>
  <c r="F93" i="16"/>
  <c r="G94" i="16"/>
  <c r="G93" i="16"/>
  <c r="H94" i="16"/>
  <c r="H93" i="16"/>
  <c r="D94" i="16"/>
  <c r="D93" i="16"/>
  <c r="F92" i="16"/>
  <c r="E91" i="16"/>
  <c r="E90" i="16"/>
  <c r="G91" i="16"/>
  <c r="G90" i="16"/>
  <c r="H91" i="16"/>
  <c r="H90" i="16"/>
  <c r="D91" i="16"/>
  <c r="D90" i="16"/>
  <c r="G80" i="16"/>
  <c r="G55" i="16"/>
  <c r="J55" i="16"/>
  <c r="E41" i="16"/>
  <c r="E12" i="16"/>
  <c r="J19" i="16"/>
  <c r="J22" i="16"/>
  <c r="I10" i="16"/>
  <c r="I11" i="16"/>
  <c r="I13" i="16"/>
  <c r="I15" i="16"/>
  <c r="I19" i="16"/>
  <c r="I22" i="16"/>
  <c r="J18" i="16"/>
  <c r="E14" i="16"/>
  <c r="E8" i="16"/>
  <c r="E7" i="16"/>
  <c r="E18" i="16"/>
  <c r="E17" i="16"/>
  <c r="E21" i="16"/>
  <c r="E20" i="16"/>
  <c r="E16" i="16"/>
  <c r="D18" i="16"/>
  <c r="J102" i="16"/>
  <c r="J103" i="16"/>
  <c r="J105" i="16"/>
  <c r="I98" i="16"/>
  <c r="I99" i="16"/>
  <c r="I100" i="16"/>
  <c r="I102" i="16"/>
  <c r="I103" i="16"/>
  <c r="I105" i="16"/>
  <c r="E97" i="16"/>
  <c r="F97" i="16"/>
  <c r="I97" i="16"/>
  <c r="E101" i="16"/>
  <c r="F101" i="16"/>
  <c r="E104" i="16"/>
  <c r="F104" i="16"/>
  <c r="I104" i="16"/>
  <c r="D101" i="16"/>
  <c r="I21" i="16"/>
  <c r="I18" i="16"/>
  <c r="J21" i="16"/>
  <c r="D12" i="16"/>
  <c r="D14" i="16"/>
  <c r="D8" i="16"/>
  <c r="D7" i="16"/>
  <c r="G40" i="16"/>
  <c r="D97" i="16"/>
  <c r="D104" i="16"/>
  <c r="D96" i="16"/>
  <c r="D106" i="16"/>
  <c r="F40" i="16"/>
  <c r="J40" i="16"/>
  <c r="G49" i="16"/>
  <c r="G50" i="16"/>
  <c r="G51" i="16"/>
  <c r="G52" i="16"/>
  <c r="G54" i="16"/>
  <c r="G57" i="16"/>
  <c r="G59" i="16"/>
  <c r="G60" i="16"/>
  <c r="G62" i="16"/>
  <c r="G64" i="16"/>
  <c r="G65" i="16"/>
  <c r="G66" i="16"/>
  <c r="G67" i="16"/>
  <c r="G68" i="16"/>
  <c r="G69" i="16"/>
  <c r="G70" i="16"/>
  <c r="G71" i="16"/>
  <c r="G72" i="16"/>
  <c r="G73" i="16"/>
  <c r="G74" i="16"/>
  <c r="G78" i="16"/>
  <c r="G79" i="16"/>
  <c r="G81" i="16"/>
  <c r="E50" i="16"/>
  <c r="E49" i="16"/>
  <c r="J78" i="16"/>
  <c r="J54" i="16"/>
  <c r="J51" i="16"/>
  <c r="J71" i="16"/>
  <c r="G76" i="16"/>
  <c r="A44" i="16"/>
  <c r="A85" i="16"/>
  <c r="A31" i="16"/>
  <c r="A43" i="16"/>
  <c r="A84" i="16"/>
  <c r="D24" i="16"/>
  <c r="D23" i="16"/>
  <c r="D21" i="16"/>
  <c r="D20" i="16"/>
  <c r="D17" i="16"/>
  <c r="I25" i="16"/>
  <c r="I26" i="16"/>
  <c r="I27" i="16"/>
  <c r="I28" i="16"/>
  <c r="J54" i="18"/>
  <c r="J53" i="18"/>
  <c r="H86" i="18"/>
  <c r="K54" i="18"/>
  <c r="F53" i="18"/>
  <c r="H58" i="18"/>
  <c r="H57" i="18"/>
  <c r="H53" i="18"/>
  <c r="G57" i="18"/>
  <c r="G53" i="18"/>
  <c r="G97" i="18"/>
  <c r="J79" i="18"/>
  <c r="J70" i="18"/>
  <c r="F41" i="18"/>
  <c r="F45" i="18"/>
  <c r="D143" i="18"/>
  <c r="D45" i="18"/>
  <c r="F70" i="18"/>
  <c r="K70" i="18"/>
  <c r="H70" i="18"/>
  <c r="J87" i="18"/>
  <c r="J86" i="18"/>
  <c r="K87" i="18"/>
  <c r="F86" i="18"/>
  <c r="K86" i="18"/>
  <c r="J60" i="16"/>
  <c r="I62" i="16"/>
  <c r="F39" i="16"/>
  <c r="J39" i="16"/>
  <c r="J72" i="16"/>
  <c r="I40" i="16"/>
  <c r="I79" i="16"/>
  <c r="E96" i="16"/>
  <c r="E106" i="16"/>
  <c r="E65" i="16"/>
  <c r="E82" i="16"/>
  <c r="E108" i="16"/>
  <c r="J24" i="16"/>
  <c r="J52" i="16"/>
  <c r="J81" i="16"/>
  <c r="I24" i="16"/>
  <c r="F68" i="16"/>
  <c r="I68" i="16"/>
  <c r="F96" i="16"/>
  <c r="F17" i="16"/>
  <c r="I17" i="16"/>
  <c r="J101" i="16"/>
  <c r="I70" i="16"/>
  <c r="J70" i="16"/>
  <c r="H9" i="16"/>
  <c r="G12" i="16"/>
  <c r="J74" i="16"/>
  <c r="F91" i="16"/>
  <c r="F50" i="16"/>
  <c r="I50" i="16"/>
  <c r="D65" i="16"/>
  <c r="F76" i="16"/>
  <c r="I76" i="16"/>
  <c r="I14" i="16"/>
  <c r="J104" i="16"/>
  <c r="G104" i="16"/>
  <c r="F90" i="16"/>
  <c r="F66" i="16"/>
  <c r="F16" i="18"/>
  <c r="F42" i="18"/>
  <c r="K42" i="18"/>
  <c r="I8" i="18"/>
  <c r="I7" i="18"/>
  <c r="H7" i="18"/>
  <c r="K17" i="18"/>
  <c r="J20" i="18"/>
  <c r="K20" i="18"/>
  <c r="I16" i="18"/>
  <c r="H96" i="16"/>
  <c r="J17" i="18"/>
  <c r="E139" i="18"/>
  <c r="J8" i="18"/>
  <c r="J7" i="18"/>
  <c r="I75" i="16"/>
  <c r="D41" i="16"/>
  <c r="F37" i="16"/>
  <c r="J75" i="16"/>
  <c r="G75" i="16"/>
  <c r="G82" i="16"/>
  <c r="H82" i="16"/>
  <c r="E113" i="16"/>
  <c r="F65" i="16"/>
  <c r="D49" i="16"/>
  <c r="D82" i="16"/>
  <c r="I12" i="16"/>
  <c r="I9" i="16"/>
  <c r="F38" i="16"/>
  <c r="I38" i="16"/>
  <c r="I39" i="16"/>
  <c r="D16" i="16"/>
  <c r="F16" i="16"/>
  <c r="J59" i="16"/>
  <c r="I73" i="16"/>
  <c r="J20" i="16"/>
  <c r="I20" i="16"/>
  <c r="J23" i="16"/>
  <c r="I23" i="16"/>
  <c r="E112" i="16"/>
  <c r="F106" i="16"/>
  <c r="I101" i="16"/>
  <c r="J41" i="18"/>
  <c r="J45" i="18"/>
  <c r="K41" i="18"/>
  <c r="K45" i="18"/>
  <c r="H97" i="18"/>
  <c r="J97" i="18"/>
  <c r="K53" i="18"/>
  <c r="F97" i="18"/>
  <c r="H8" i="18"/>
  <c r="J16" i="18"/>
  <c r="J17" i="16"/>
  <c r="I8" i="16"/>
  <c r="I7" i="16"/>
  <c r="J50" i="16"/>
  <c r="I66" i="16"/>
  <c r="F49" i="16"/>
  <c r="F82" i="16"/>
  <c r="J96" i="16"/>
  <c r="J106" i="16"/>
  <c r="G96" i="16"/>
  <c r="G106" i="16"/>
  <c r="J76" i="16"/>
  <c r="J38" i="16"/>
  <c r="H8" i="16"/>
  <c r="G9" i="16"/>
  <c r="D139" i="18"/>
  <c r="J42" i="18"/>
  <c r="K16" i="18"/>
  <c r="H16" i="18"/>
  <c r="I96" i="16"/>
  <c r="I106" i="16"/>
  <c r="H106" i="16"/>
  <c r="E114" i="16"/>
  <c r="F114" i="16"/>
  <c r="I16" i="16"/>
  <c r="I29" i="16"/>
  <c r="J16" i="16"/>
  <c r="F29" i="16"/>
  <c r="I65" i="16"/>
  <c r="J65" i="16"/>
  <c r="F41" i="16"/>
  <c r="I37" i="16"/>
  <c r="I41" i="16"/>
  <c r="D108" i="16"/>
  <c r="D29" i="16"/>
  <c r="K97" i="18"/>
  <c r="D144" i="18"/>
  <c r="I49" i="16"/>
  <c r="I82" i="16"/>
  <c r="J49" i="16"/>
  <c r="J82" i="16"/>
  <c r="H7" i="16"/>
  <c r="G8" i="16"/>
  <c r="F108" i="16"/>
  <c r="H108" i="16"/>
  <c r="E115" i="16"/>
  <c r="F139" i="18"/>
  <c r="F143" i="18"/>
  <c r="I108" i="16"/>
  <c r="F83" i="16"/>
  <c r="D113" i="16"/>
  <c r="D112" i="16"/>
  <c r="J41" i="16"/>
  <c r="D146" i="18"/>
  <c r="J108" i="16"/>
  <c r="H29" i="16"/>
  <c r="J29" i="16"/>
  <c r="G7" i="16"/>
  <c r="G29" i="16"/>
  <c r="F144" i="18"/>
  <c r="F113" i="16"/>
  <c r="D115" i="16"/>
  <c r="H113" i="16"/>
  <c r="F112" i="16"/>
  <c r="G108" i="16"/>
  <c r="H114" i="16"/>
  <c r="F115" i="16"/>
  <c r="H112" i="16"/>
  <c r="H115" i="16"/>
  <c r="J132" i="18"/>
  <c r="J131" i="18"/>
  <c r="J120" i="18"/>
  <c r="J137" i="18"/>
  <c r="J139" i="18"/>
  <c r="G132" i="18"/>
  <c r="H132" i="18"/>
  <c r="H131" i="18"/>
  <c r="H120" i="18"/>
  <c r="H137" i="18"/>
  <c r="H139" i="18"/>
  <c r="G131" i="18"/>
  <c r="G120" i="18"/>
  <c r="G137" i="18"/>
  <c r="G139" i="18"/>
  <c r="I139" i="18"/>
  <c r="K139" i="18"/>
  <c r="F145" i="18"/>
  <c r="E146" i="18"/>
  <c r="F146" i="18"/>
  <c r="E23" i="18"/>
  <c r="E31" i="18"/>
  <c r="F23" i="18"/>
  <c r="F31" i="18"/>
  <c r="J29" i="18"/>
  <c r="J25" i="18"/>
  <c r="J30" i="18"/>
  <c r="J28" i="18"/>
  <c r="K28" i="18"/>
  <c r="H24" i="18"/>
  <c r="H23" i="18"/>
  <c r="H31" i="18"/>
  <c r="I27" i="18"/>
  <c r="I24" i="18"/>
  <c r="K24" i="18"/>
  <c r="I23" i="18"/>
  <c r="K27" i="18"/>
  <c r="J27" i="18"/>
  <c r="J24" i="18"/>
  <c r="J23" i="18"/>
  <c r="J31" i="18"/>
  <c r="I31" i="18"/>
  <c r="K31" i="18"/>
  <c r="K23" i="18"/>
  <c r="E28" i="16"/>
  <c r="E27" i="16"/>
  <c r="E26" i="16"/>
  <c r="E25" i="16"/>
  <c r="E24" i="16"/>
  <c r="E23" i="16"/>
  <c r="E29" i="16"/>
</calcChain>
</file>

<file path=xl/sharedStrings.xml><?xml version="1.0" encoding="utf-8"?>
<sst xmlns="http://schemas.openxmlformats.org/spreadsheetml/2006/main" count="569" uniqueCount="191">
  <si>
    <t>OFICINA DE COOPERACION INTERNACIONAL DE LA SALUD (OCIS)</t>
  </si>
  <si>
    <t>EJECUCION PRESUPUESTARIA DE INGRESOS I  TRIMESTRE 2017</t>
  </si>
  <si>
    <t>(Expresado en colones)</t>
  </si>
  <si>
    <t>FF</t>
  </si>
  <si>
    <t>Código</t>
  </si>
  <si>
    <t>Detalle</t>
  </si>
  <si>
    <t>Presupuesto Inicial</t>
  </si>
  <si>
    <t>Variaciones Presupuestarias</t>
  </si>
  <si>
    <t>Presupuesto Aprobado</t>
  </si>
  <si>
    <t>I Trimestre</t>
  </si>
  <si>
    <t>Ingresos Reales</t>
  </si>
  <si>
    <t>Disponibles</t>
  </si>
  <si>
    <t>% Ejecucion</t>
  </si>
  <si>
    <t>1000000000000</t>
  </si>
  <si>
    <t>Ingresos Corrientes</t>
  </si>
  <si>
    <t>1300000000000</t>
  </si>
  <si>
    <t>Ingresos No Tributarios</t>
  </si>
  <si>
    <t>1320000000000</t>
  </si>
  <si>
    <t>Ingresos a la  propiedad</t>
  </si>
  <si>
    <t>Ingresos por Sanciones Administrativas</t>
  </si>
  <si>
    <t>1323030000000</t>
  </si>
  <si>
    <t>Otras Renta de Activos Financieros</t>
  </si>
  <si>
    <t>001-104</t>
  </si>
  <si>
    <t>1323030100000</t>
  </si>
  <si>
    <t>Intereses sob/ cuentas y Dep. en Bancos Privados</t>
  </si>
  <si>
    <t>1390000000000</t>
  </si>
  <si>
    <t>Otros Ingresos No Tributarios</t>
  </si>
  <si>
    <t>001-105</t>
  </si>
  <si>
    <t>1391000000000</t>
  </si>
  <si>
    <t>Reintegros en efectivo</t>
  </si>
  <si>
    <t>1400000000000</t>
  </si>
  <si>
    <t>Transferencias Corrientes</t>
  </si>
  <si>
    <t>1410000000000</t>
  </si>
  <si>
    <t>Transferencias Corrientes Sector Publico</t>
  </si>
  <si>
    <t>1412000000000</t>
  </si>
  <si>
    <t>Transferencias corrientes órganos desconcentrados</t>
  </si>
  <si>
    <t>001-102</t>
  </si>
  <si>
    <t>1412010000000</t>
  </si>
  <si>
    <t>FODESAF-Sanebar</t>
  </si>
  <si>
    <t>1430000000000</t>
  </si>
  <si>
    <t>Transf. Corrientes del Sector Externo</t>
  </si>
  <si>
    <t>1431000000000</t>
  </si>
  <si>
    <t>Transf. Corrientes de organismos internacionales</t>
  </si>
  <si>
    <t>001-108</t>
  </si>
  <si>
    <t>Donaciones BID</t>
  </si>
  <si>
    <t>3000000000000</t>
  </si>
  <si>
    <t>Financiamiento</t>
  </si>
  <si>
    <t>3300000000000</t>
  </si>
  <si>
    <t>Recursos de Vigencias Anteriores</t>
  </si>
  <si>
    <t>921-103</t>
  </si>
  <si>
    <t>3320000000000</t>
  </si>
  <si>
    <t>Superávit Especifico Ocis-JPS-Construcciones</t>
  </si>
  <si>
    <t>921-102</t>
  </si>
  <si>
    <t>Superávit Especifico Ocis-Construcción (Fodesaf)</t>
  </si>
  <si>
    <t>921-101</t>
  </si>
  <si>
    <t>Superávit Especifico Ocis- Ley del Tabaco</t>
  </si>
  <si>
    <t xml:space="preserve">Superavit Libre </t>
  </si>
  <si>
    <t>TOTAL INGRESOS</t>
  </si>
  <si>
    <t>EJECUCION PRESUPUESTARIA DE EGRESOS  I  TRIMESTRE 2017</t>
  </si>
  <si>
    <t xml:space="preserve">Programa 630 "Gestión Intrainstitucional" </t>
  </si>
  <si>
    <t>Egresos Reales</t>
  </si>
  <si>
    <t>% Ejecución</t>
  </si>
  <si>
    <t>TRANSFERENCIAS DE CAPITAL</t>
  </si>
  <si>
    <t>6.01</t>
  </si>
  <si>
    <t>Transferencias Corrientes al Sector Público</t>
  </si>
  <si>
    <t>6.01.08</t>
  </si>
  <si>
    <t>Transferencias Corrientes a Organos Desconcentrados</t>
  </si>
  <si>
    <t>6.01.02</t>
  </si>
  <si>
    <t>Donaciones Bid</t>
  </si>
  <si>
    <t>TOTAL EGRESOS</t>
  </si>
  <si>
    <t xml:space="preserve">Programa  631 "Rectoria Producción de la Salud " </t>
  </si>
  <si>
    <t>1</t>
  </si>
  <si>
    <t>Servicios</t>
  </si>
  <si>
    <t>1.03</t>
  </si>
  <si>
    <t>Servicios Comerciales y Financieros</t>
  </si>
  <si>
    <t>1.03.01</t>
  </si>
  <si>
    <t>Información</t>
  </si>
  <si>
    <t>1.03.03</t>
  </si>
  <si>
    <t>Impresión Encuadernación y Otros</t>
  </si>
  <si>
    <t>1.04</t>
  </si>
  <si>
    <t>Servicios de Gestion y Apoyo</t>
  </si>
  <si>
    <t>1.04.05</t>
  </si>
  <si>
    <t>Servicio de Desarrollo de Sistemas</t>
  </si>
  <si>
    <t>1.04.99</t>
  </si>
  <si>
    <t>1.06</t>
  </si>
  <si>
    <t>Seguros Reaseguros y Otros</t>
  </si>
  <si>
    <t>1.06.01</t>
  </si>
  <si>
    <t>Seguros</t>
  </si>
  <si>
    <t>1.07</t>
  </si>
  <si>
    <t>Capacitacion y Protocolo</t>
  </si>
  <si>
    <t>1.07.01</t>
  </si>
  <si>
    <t>Actividades de Capacitación</t>
  </si>
  <si>
    <t>1.07.02</t>
  </si>
  <si>
    <t>Actividades Protocolarias y Sociales</t>
  </si>
  <si>
    <t>1.08</t>
  </si>
  <si>
    <t>Mantenimiento y Reparacion</t>
  </si>
  <si>
    <t>1.08.05</t>
  </si>
  <si>
    <t>Mantenimiento y Rep. de Equipo de Trabajo</t>
  </si>
  <si>
    <t>1.99</t>
  </si>
  <si>
    <t>Servicios Diversos</t>
  </si>
  <si>
    <t>1.99.99</t>
  </si>
  <si>
    <t>Otros Servicios no especificos</t>
  </si>
  <si>
    <t>2.</t>
  </si>
  <si>
    <t>Materiales y Suministros</t>
  </si>
  <si>
    <t>2.01</t>
  </si>
  <si>
    <t>Productos Químicos y Conexos</t>
  </si>
  <si>
    <t>2.01.01</t>
  </si>
  <si>
    <t>Combustibles y Lubricantes</t>
  </si>
  <si>
    <t>2.02</t>
  </si>
  <si>
    <t>Alimentos y Productos Agropecuarios</t>
  </si>
  <si>
    <t>2.02.03</t>
  </si>
  <si>
    <t>Alimentos y Bebidas</t>
  </si>
  <si>
    <t>2.99</t>
  </si>
  <si>
    <t>Utiles Materiales y Suministros Diversos</t>
  </si>
  <si>
    <t>2.99.01</t>
  </si>
  <si>
    <t>Utiles y Materiales de Oficina y de Computo</t>
  </si>
  <si>
    <t>2.99.07</t>
  </si>
  <si>
    <t>Utiles y Materiales de Oficina y Comedor</t>
  </si>
  <si>
    <t>2.99.04</t>
  </si>
  <si>
    <t>Textiles y Vestuarios</t>
  </si>
  <si>
    <t>2.99.99</t>
  </si>
  <si>
    <t>Otros Utiles Materiales y Suministros diversos</t>
  </si>
  <si>
    <t>5</t>
  </si>
  <si>
    <t>Bienes Duraderos</t>
  </si>
  <si>
    <t>5.01</t>
  </si>
  <si>
    <t>Maquinaria Equipo y Mobiliario</t>
  </si>
  <si>
    <t>5.01.02</t>
  </si>
  <si>
    <t>Equipo de Transporte</t>
  </si>
  <si>
    <t>5.01.03</t>
  </si>
  <si>
    <t>Equipo de Comunicación</t>
  </si>
  <si>
    <t>5.01.05</t>
  </si>
  <si>
    <t>Equpo y Programas de Computo</t>
  </si>
  <si>
    <t>5.99</t>
  </si>
  <si>
    <t xml:space="preserve">Bienes Duraderos Diversos </t>
  </si>
  <si>
    <t>5.99.03</t>
  </si>
  <si>
    <t>Bienes Intangibles</t>
  </si>
  <si>
    <t xml:space="preserve">Programa 632 "Provisión de Servicios de Salud " </t>
  </si>
  <si>
    <t>060-102</t>
  </si>
  <si>
    <t>1.08.01</t>
  </si>
  <si>
    <t>Mantenimiento de Edificios Locales y Terrenos</t>
  </si>
  <si>
    <t>2.99.02</t>
  </si>
  <si>
    <t>Utiles y Materiales Medicos Hospit.  y de Invest.</t>
  </si>
  <si>
    <t>5.01.07</t>
  </si>
  <si>
    <t>Equipo y Mobiliario Educacional Dep. y Recreativo</t>
  </si>
  <si>
    <t>5.01.99</t>
  </si>
  <si>
    <t>Maquinaria Equipo y Mobiliario Diverso</t>
  </si>
  <si>
    <t>5.02</t>
  </si>
  <si>
    <t>Otras Construcciones Adiciones y Mejoras</t>
  </si>
  <si>
    <t>5.02.99</t>
  </si>
  <si>
    <t>Edificios</t>
  </si>
  <si>
    <t>5.02.01</t>
  </si>
  <si>
    <t>TOTAL DE EGRESOS</t>
  </si>
  <si>
    <t>TOTAL EJECUCION DE EGRESOS</t>
  </si>
  <si>
    <t>Nombre del subprograma</t>
  </si>
  <si>
    <t xml:space="preserve"> Presupuesto Aprobado </t>
  </si>
  <si>
    <t>Ejecutado</t>
  </si>
  <si>
    <t>%</t>
  </si>
  <si>
    <t>Participación relativa de c/u</t>
  </si>
  <si>
    <t>Programa 630 “Proyecto BID-MS “Prevención al Embarazo a los Adolescentes” SM 2015.</t>
  </si>
  <si>
    <t>Programa 631 Saneamiento Básico Rural (SANEBAR) y la Ley General del Control del Tabaco Ley No. 9028.</t>
  </si>
  <si>
    <t>Programa 632 “Dirección Nacional y Desarrollo Infantil Cen Cinai”</t>
  </si>
  <si>
    <t>TOTALES</t>
  </si>
  <si>
    <t>EJECUCION PRESUPUESTARIA DE INGRESOS II  TRIMESTRE 2017</t>
  </si>
  <si>
    <t>II Trimestre</t>
  </si>
  <si>
    <t>900-102</t>
  </si>
  <si>
    <t>921-013</t>
  </si>
  <si>
    <t>Superavit Especifico JPS</t>
  </si>
  <si>
    <t>Superávit Especifico Ocis-(Fodesaf)</t>
  </si>
  <si>
    <t>921-104</t>
  </si>
  <si>
    <t>Superavit Especifico Devol. Intereses ctas Fodesaf</t>
  </si>
  <si>
    <t>EJECUCION PRESUPUESTARIA DE EGRESOS  II  TRIMESTRE 2017</t>
  </si>
  <si>
    <t>2</t>
  </si>
  <si>
    <t>900-107</t>
  </si>
  <si>
    <t>Otros Utiles Materiales y Suministros Diversos</t>
  </si>
  <si>
    <t>Transferencias de Capital</t>
  </si>
  <si>
    <t>1.04.04</t>
  </si>
  <si>
    <t>Servicios en Ciencias Economicos y Sociales</t>
  </si>
  <si>
    <t>Herramientas Repuestos y Accesorios</t>
  </si>
  <si>
    <t>2.04.02</t>
  </si>
  <si>
    <t>Repuestos y Accesorios</t>
  </si>
  <si>
    <t>Construcciones Adiciones y Mejoras</t>
  </si>
  <si>
    <t xml:space="preserve">Transferencias </t>
  </si>
  <si>
    <t>Fondo de Asignaciones Familiares</t>
  </si>
  <si>
    <t>Mantenimiento de EdificIos Locales y Terrenos</t>
  </si>
  <si>
    <t>299.99</t>
  </si>
  <si>
    <t>Otros Utiles Materiales y Suministros</t>
  </si>
  <si>
    <t>Maquinaria, Equipo y Mobiliario Diverso</t>
  </si>
  <si>
    <t>Transferencias</t>
  </si>
  <si>
    <t>6.01.01</t>
  </si>
  <si>
    <t>Transferencias Corrientes del Gobierno Central</t>
  </si>
  <si>
    <t>Tesoreria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</si>
</sst>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401">
    <xf numFmtId="0" fontId="0" fillId="0" borderId="0" xfId="0"/>
    <xf numFmtId="0" fontId="19" fillId="33" borderId="0" xfId="0" applyFont="1" applyFill="1" applyBorder="1" applyAlignment="1"/>
    <xf numFmtId="165" fontId="19" fillId="33" borderId="0" xfId="1" applyFont="1" applyFill="1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1" fillId="33" borderId="25" xfId="0" applyFont="1" applyFill="1" applyBorder="1" applyAlignment="1">
      <alignment horizontal="left"/>
    </xf>
    <xf numFmtId="0" fontId="21" fillId="33" borderId="26" xfId="0" applyFont="1" applyFill="1" applyBorder="1" applyAlignment="1">
      <alignment horizontal="left"/>
    </xf>
    <xf numFmtId="0" fontId="21" fillId="33" borderId="26" xfId="0" applyFont="1" applyFill="1" applyBorder="1"/>
    <xf numFmtId="165" fontId="21" fillId="33" borderId="26" xfId="1" applyFont="1" applyFill="1" applyBorder="1" applyAlignment="1"/>
    <xf numFmtId="165" fontId="21" fillId="33" borderId="26" xfId="1" applyFont="1" applyFill="1" applyBorder="1" applyAlignment="1">
      <alignment horizontal="center"/>
    </xf>
    <xf numFmtId="165" fontId="21" fillId="33" borderId="26" xfId="1" applyFont="1" applyFill="1" applyBorder="1" applyAlignment="1">
      <alignment horizontal="right"/>
    </xf>
    <xf numFmtId="165" fontId="21" fillId="33" borderId="0" xfId="1" applyFont="1" applyFill="1" applyBorder="1"/>
    <xf numFmtId="0" fontId="21" fillId="33" borderId="0" xfId="0" applyFont="1" applyFill="1" applyBorder="1"/>
    <xf numFmtId="0" fontId="23" fillId="33" borderId="0" xfId="0" applyFont="1" applyFill="1" applyBorder="1"/>
    <xf numFmtId="0" fontId="23" fillId="33" borderId="0" xfId="0" applyFont="1" applyFill="1" applyBorder="1" applyAlignment="1">
      <alignment horizontal="center"/>
    </xf>
    <xf numFmtId="10" fontId="24" fillId="33" borderId="31" xfId="2" applyNumberFormat="1" applyFont="1" applyFill="1" applyBorder="1" applyAlignment="1">
      <alignment horizontal="center" vertical="center" wrapText="1"/>
    </xf>
    <xf numFmtId="165" fontId="24" fillId="33" borderId="0" xfId="1" applyFont="1" applyFill="1" applyBorder="1"/>
    <xf numFmtId="0" fontId="24" fillId="33" borderId="0" xfId="0" applyFont="1" applyFill="1" applyBorder="1"/>
    <xf numFmtId="0" fontId="24" fillId="33" borderId="16" xfId="0" applyFont="1" applyFill="1" applyBorder="1"/>
    <xf numFmtId="0" fontId="24" fillId="33" borderId="32" xfId="0" applyFont="1" applyFill="1" applyBorder="1" applyAlignment="1">
      <alignment horizontal="left" vertical="center" wrapText="1"/>
    </xf>
    <xf numFmtId="0" fontId="24" fillId="33" borderId="16" xfId="0" applyFont="1" applyFill="1" applyBorder="1" applyAlignment="1">
      <alignment horizontal="left" vertical="center" wrapText="1"/>
    </xf>
    <xf numFmtId="10" fontId="24" fillId="33" borderId="33" xfId="2" applyNumberFormat="1" applyFont="1" applyFill="1" applyBorder="1" applyAlignment="1">
      <alignment horizontal="center" vertical="center" wrapText="1"/>
    </xf>
    <xf numFmtId="0" fontId="21" fillId="33" borderId="32" xfId="0" applyFont="1" applyFill="1" applyBorder="1" applyAlignment="1">
      <alignment horizontal="left" vertical="center" wrapText="1"/>
    </xf>
    <xf numFmtId="0" fontId="21" fillId="33" borderId="16" xfId="0" applyFont="1" applyFill="1" applyBorder="1" applyAlignment="1">
      <alignment horizontal="left" vertical="center" wrapText="1"/>
    </xf>
    <xf numFmtId="10" fontId="21" fillId="33" borderId="33" xfId="2" applyNumberFormat="1" applyFont="1" applyFill="1" applyBorder="1" applyAlignment="1">
      <alignment horizontal="center" vertical="center" wrapText="1"/>
    </xf>
    <xf numFmtId="0" fontId="21" fillId="33" borderId="16" xfId="0" applyFont="1" applyFill="1" applyBorder="1"/>
    <xf numFmtId="0" fontId="24" fillId="33" borderId="32" xfId="0" applyFont="1" applyFill="1" applyBorder="1" applyAlignment="1">
      <alignment horizontal="left" wrapText="1"/>
    </xf>
    <xf numFmtId="0" fontId="24" fillId="33" borderId="16" xfId="0" applyFont="1" applyFill="1" applyBorder="1" applyAlignment="1">
      <alignment horizontal="left" wrapText="1"/>
    </xf>
    <xf numFmtId="0" fontId="24" fillId="33" borderId="16" xfId="0" applyFont="1" applyFill="1" applyBorder="1" applyAlignment="1">
      <alignment wrapText="1"/>
    </xf>
    <xf numFmtId="0" fontId="21" fillId="33" borderId="32" xfId="0" applyFont="1" applyFill="1" applyBorder="1" applyAlignment="1">
      <alignment horizontal="left" wrapText="1"/>
    </xf>
    <xf numFmtId="0" fontId="21" fillId="33" borderId="16" xfId="0" applyFont="1" applyFill="1" applyBorder="1" applyAlignment="1">
      <alignment horizontal="left" wrapText="1"/>
    </xf>
    <xf numFmtId="0" fontId="21" fillId="33" borderId="16" xfId="0" applyFont="1" applyFill="1" applyBorder="1" applyAlignment="1">
      <alignment wrapText="1"/>
    </xf>
    <xf numFmtId="49" fontId="21" fillId="33" borderId="32" xfId="0" applyNumberFormat="1" applyFont="1" applyFill="1" applyBorder="1" applyAlignment="1">
      <alignment horizontal="left" wrapText="1"/>
    </xf>
    <xf numFmtId="1" fontId="21" fillId="33" borderId="16" xfId="0" applyNumberFormat="1" applyFont="1" applyFill="1" applyBorder="1" applyAlignment="1">
      <alignment horizontal="left" wrapText="1"/>
    </xf>
    <xf numFmtId="0" fontId="21" fillId="33" borderId="16" xfId="0" applyFont="1" applyFill="1" applyBorder="1" applyAlignment="1">
      <alignment horizontal="left"/>
    </xf>
    <xf numFmtId="3" fontId="21" fillId="33" borderId="32" xfId="0" applyNumberFormat="1" applyFont="1" applyFill="1" applyBorder="1" applyAlignment="1">
      <alignment horizontal="left" wrapText="1"/>
    </xf>
    <xf numFmtId="3" fontId="21" fillId="33" borderId="34" xfId="0" applyNumberFormat="1" applyFont="1" applyFill="1" applyBorder="1" applyAlignment="1">
      <alignment horizontal="left" wrapText="1"/>
    </xf>
    <xf numFmtId="0" fontId="21" fillId="33" borderId="35" xfId="0" applyFont="1" applyFill="1" applyBorder="1" applyAlignment="1">
      <alignment wrapText="1"/>
    </xf>
    <xf numFmtId="0" fontId="21" fillId="33" borderId="0" xfId="0" applyFont="1" applyFill="1" applyBorder="1" applyAlignment="1">
      <alignment horizontal="left"/>
    </xf>
    <xf numFmtId="165" fontId="21" fillId="33" borderId="0" xfId="1" applyFont="1" applyFill="1" applyBorder="1" applyAlignment="1"/>
    <xf numFmtId="165" fontId="21" fillId="33" borderId="0" xfId="1" applyFont="1" applyFill="1" applyBorder="1" applyAlignment="1">
      <alignment horizontal="center"/>
    </xf>
    <xf numFmtId="165" fontId="21" fillId="33" borderId="0" xfId="1" applyFont="1" applyFill="1" applyBorder="1" applyAlignment="1">
      <alignment horizontal="right"/>
    </xf>
    <xf numFmtId="165" fontId="22" fillId="33" borderId="18" xfId="1" applyFont="1" applyFill="1" applyBorder="1" applyAlignment="1">
      <alignment horizontal="center" vertical="center" wrapText="1"/>
    </xf>
    <xf numFmtId="165" fontId="24" fillId="33" borderId="16" xfId="1" applyFont="1" applyFill="1" applyBorder="1" applyAlignment="1">
      <alignment horizontal="right" vertical="center" wrapText="1"/>
    </xf>
    <xf numFmtId="0" fontId="24" fillId="33" borderId="0" xfId="0" applyFont="1" applyFill="1" applyBorder="1" applyAlignment="1">
      <alignment horizontal="center"/>
    </xf>
    <xf numFmtId="165" fontId="21" fillId="33" borderId="16" xfId="1" applyFont="1" applyFill="1" applyBorder="1" applyAlignment="1">
      <alignment horizontal="right" vertical="center" wrapText="1"/>
    </xf>
    <xf numFmtId="165" fontId="21" fillId="33" borderId="16" xfId="1" applyFont="1" applyFill="1" applyBorder="1" applyAlignment="1">
      <alignment horizontal="right"/>
    </xf>
    <xf numFmtId="0" fontId="22" fillId="35" borderId="16" xfId="0" applyFont="1" applyFill="1" applyBorder="1" applyAlignment="1">
      <alignment horizontal="left" wrapText="1"/>
    </xf>
    <xf numFmtId="0" fontId="22" fillId="35" borderId="16" xfId="0" applyFont="1" applyFill="1" applyBorder="1" applyAlignment="1">
      <alignment wrapText="1"/>
    </xf>
    <xf numFmtId="0" fontId="22" fillId="33" borderId="0" xfId="0" applyFont="1" applyFill="1" applyBorder="1"/>
    <xf numFmtId="0" fontId="22" fillId="33" borderId="16" xfId="0" applyFont="1" applyFill="1" applyBorder="1"/>
    <xf numFmtId="0" fontId="23" fillId="35" borderId="16" xfId="0" applyFont="1" applyFill="1" applyBorder="1" applyAlignment="1">
      <alignment horizontal="left" wrapText="1"/>
    </xf>
    <xf numFmtId="0" fontId="23" fillId="35" borderId="16" xfId="0" applyFont="1" applyFill="1" applyBorder="1" applyAlignment="1">
      <alignment wrapText="1"/>
    </xf>
    <xf numFmtId="0" fontId="23" fillId="33" borderId="16" xfId="0" applyFont="1" applyFill="1" applyBorder="1"/>
    <xf numFmtId="0" fontId="23" fillId="33" borderId="16" xfId="0" applyFont="1" applyFill="1" applyBorder="1" applyAlignment="1">
      <alignment horizontal="left" wrapText="1"/>
    </xf>
    <xf numFmtId="0" fontId="23" fillId="33" borderId="16" xfId="0" applyFont="1" applyFill="1" applyBorder="1" applyAlignment="1">
      <alignment wrapText="1"/>
    </xf>
    <xf numFmtId="165" fontId="23" fillId="33" borderId="16" xfId="1" applyFont="1" applyFill="1" applyBorder="1"/>
    <xf numFmtId="165" fontId="23" fillId="33" borderId="16" xfId="1" applyFont="1" applyFill="1" applyBorder="1" applyAlignment="1">
      <alignment horizontal="center"/>
    </xf>
    <xf numFmtId="4" fontId="21" fillId="33" borderId="16" xfId="1" applyNumberFormat="1" applyFont="1" applyFill="1" applyBorder="1" applyAlignment="1"/>
    <xf numFmtId="0" fontId="22" fillId="33" borderId="16" xfId="0" applyFont="1" applyFill="1" applyBorder="1" applyAlignment="1">
      <alignment horizontal="left" wrapText="1"/>
    </xf>
    <xf numFmtId="0" fontId="22" fillId="33" borderId="16" xfId="0" applyFont="1" applyFill="1" applyBorder="1" applyAlignment="1">
      <alignment wrapText="1"/>
    </xf>
    <xf numFmtId="4" fontId="22" fillId="33" borderId="16" xfId="1" applyNumberFormat="1" applyFont="1" applyFill="1" applyBorder="1" applyAlignment="1"/>
    <xf numFmtId="4" fontId="23" fillId="33" borderId="16" xfId="1" applyNumberFormat="1" applyFont="1" applyFill="1" applyBorder="1" applyAlignment="1"/>
    <xf numFmtId="165" fontId="22" fillId="33" borderId="16" xfId="1" applyFont="1" applyFill="1" applyBorder="1" applyAlignment="1"/>
    <xf numFmtId="0" fontId="25" fillId="33" borderId="0" xfId="0" applyFont="1" applyFill="1" applyBorder="1"/>
    <xf numFmtId="165" fontId="22" fillId="33" borderId="16" xfId="1" applyFont="1" applyFill="1" applyBorder="1"/>
    <xf numFmtId="0" fontId="22" fillId="33" borderId="16" xfId="0" applyFont="1" applyFill="1" applyBorder="1" applyAlignment="1">
      <alignment horizontal="left"/>
    </xf>
    <xf numFmtId="4" fontId="22" fillId="33" borderId="0" xfId="0" applyNumberFormat="1" applyFont="1" applyFill="1" applyBorder="1" applyAlignment="1">
      <alignment horizontal="right"/>
    </xf>
    <xf numFmtId="4" fontId="22" fillId="33" borderId="0" xfId="2" applyNumberFormat="1" applyFont="1" applyFill="1" applyBorder="1" applyAlignment="1">
      <alignment horizontal="center"/>
    </xf>
    <xf numFmtId="4" fontId="23" fillId="33" borderId="0" xfId="0" applyNumberFormat="1" applyFont="1" applyFill="1" applyBorder="1"/>
    <xf numFmtId="165" fontId="23" fillId="33" borderId="16" xfId="1" applyFont="1" applyFill="1" applyBorder="1" applyAlignment="1"/>
    <xf numFmtId="165" fontId="23" fillId="0" borderId="16" xfId="1" applyFont="1" applyBorder="1" applyAlignment="1">
      <alignment horizontal="right" wrapText="1"/>
    </xf>
    <xf numFmtId="0" fontId="22" fillId="33" borderId="0" xfId="0" applyFont="1" applyFill="1" applyBorder="1" applyAlignment="1"/>
    <xf numFmtId="165" fontId="23" fillId="33" borderId="0" xfId="1" applyFont="1" applyFill="1" applyBorder="1" applyAlignment="1"/>
    <xf numFmtId="0" fontId="21" fillId="33" borderId="14" xfId="0" applyFont="1" applyFill="1" applyBorder="1" applyAlignment="1">
      <alignment horizontal="left"/>
    </xf>
    <xf numFmtId="49" fontId="21" fillId="33" borderId="32" xfId="0" applyNumberFormat="1" applyFont="1" applyFill="1" applyBorder="1" applyAlignment="1">
      <alignment horizontal="left" vertical="center" wrapText="1"/>
    </xf>
    <xf numFmtId="0" fontId="24" fillId="33" borderId="32" xfId="0" applyFont="1" applyFill="1" applyBorder="1" applyAlignment="1">
      <alignment horizontal="left"/>
    </xf>
    <xf numFmtId="4" fontId="24" fillId="33" borderId="18" xfId="1" applyNumberFormat="1" applyFont="1" applyFill="1" applyBorder="1" applyAlignment="1">
      <alignment horizontal="right" vertical="center" wrapText="1"/>
    </xf>
    <xf numFmtId="4" fontId="24" fillId="33" borderId="16" xfId="1" applyNumberFormat="1" applyFont="1" applyFill="1" applyBorder="1" applyAlignment="1">
      <alignment horizontal="right" vertical="center" wrapText="1"/>
    </xf>
    <xf numFmtId="4" fontId="21" fillId="33" borderId="16" xfId="1" applyNumberFormat="1" applyFont="1" applyFill="1" applyBorder="1" applyAlignment="1">
      <alignment horizontal="right" vertical="center" wrapText="1"/>
    </xf>
    <xf numFmtId="4" fontId="21" fillId="33" borderId="35" xfId="1" applyNumberFormat="1" applyFont="1" applyFill="1" applyBorder="1" applyAlignment="1">
      <alignment horizontal="right" vertical="center" wrapText="1"/>
    </xf>
    <xf numFmtId="4" fontId="21" fillId="33" borderId="17" xfId="1" applyNumberFormat="1" applyFont="1" applyFill="1" applyBorder="1" applyAlignment="1">
      <alignment horizontal="right" vertical="center" wrapText="1"/>
    </xf>
    <xf numFmtId="0" fontId="22" fillId="35" borderId="32" xfId="0" applyFont="1" applyFill="1" applyBorder="1" applyAlignment="1">
      <alignment horizontal="left" wrapText="1"/>
    </xf>
    <xf numFmtId="3" fontId="23" fillId="35" borderId="32" xfId="0" applyNumberFormat="1" applyFont="1" applyFill="1" applyBorder="1" applyAlignment="1">
      <alignment horizontal="left" wrapText="1"/>
    </xf>
    <xf numFmtId="0" fontId="23" fillId="33" borderId="32" xfId="0" applyFont="1" applyFill="1" applyBorder="1" applyAlignment="1">
      <alignment horizontal="left" wrapText="1"/>
    </xf>
    <xf numFmtId="4" fontId="23" fillId="33" borderId="16" xfId="1" applyNumberFormat="1" applyFont="1" applyFill="1" applyBorder="1"/>
    <xf numFmtId="0" fontId="24" fillId="35" borderId="32" xfId="0" applyFont="1" applyFill="1" applyBorder="1" applyAlignment="1">
      <alignment horizontal="left" wrapText="1"/>
    </xf>
    <xf numFmtId="0" fontId="22" fillId="33" borderId="32" xfId="0" applyFont="1" applyFill="1" applyBorder="1" applyAlignment="1">
      <alignment horizontal="left" wrapText="1"/>
    </xf>
    <xf numFmtId="0" fontId="22" fillId="33" borderId="32" xfId="0" applyFont="1" applyFill="1" applyBorder="1" applyAlignment="1">
      <alignment horizontal="left"/>
    </xf>
    <xf numFmtId="49" fontId="22" fillId="34" borderId="30" xfId="0" applyNumberFormat="1" applyFont="1" applyFill="1" applyBorder="1" applyAlignment="1">
      <alignment horizontal="left" vertical="center" wrapText="1"/>
    </xf>
    <xf numFmtId="49" fontId="22" fillId="34" borderId="18" xfId="0" applyNumberFormat="1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center" vertical="center" wrapText="1"/>
    </xf>
    <xf numFmtId="165" fontId="22" fillId="34" borderId="18" xfId="1" applyFont="1" applyFill="1" applyBorder="1" applyAlignment="1">
      <alignment horizontal="center" vertical="center" wrapText="1"/>
    </xf>
    <xf numFmtId="165" fontId="22" fillId="33" borderId="0" xfId="1" applyFont="1" applyFill="1" applyBorder="1" applyAlignment="1"/>
    <xf numFmtId="165" fontId="22" fillId="33" borderId="0" xfId="1" applyFont="1" applyFill="1" applyBorder="1" applyAlignment="1">
      <alignment horizontal="center"/>
    </xf>
    <xf numFmtId="4" fontId="19" fillId="34" borderId="12" xfId="1" applyNumberFormat="1" applyFont="1" applyFill="1" applyBorder="1" applyAlignment="1">
      <alignment horizontal="right"/>
    </xf>
    <xf numFmtId="0" fontId="21" fillId="33" borderId="21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164" fontId="21" fillId="33" borderId="0" xfId="44" applyFont="1" applyFill="1" applyBorder="1"/>
    <xf numFmtId="164" fontId="20" fillId="33" borderId="21" xfId="44" applyFont="1" applyFill="1" applyBorder="1" applyAlignment="1">
      <alignment horizontal="center"/>
    </xf>
    <xf numFmtId="164" fontId="20" fillId="33" borderId="10" xfId="44" applyFont="1" applyFill="1" applyBorder="1" applyAlignment="1">
      <alignment horizontal="center"/>
    </xf>
    <xf numFmtId="165" fontId="21" fillId="33" borderId="16" xfId="1" applyFont="1" applyFill="1" applyBorder="1" applyAlignment="1"/>
    <xf numFmtId="165" fontId="21" fillId="33" borderId="17" xfId="1" applyFont="1" applyFill="1" applyBorder="1" applyAlignment="1"/>
    <xf numFmtId="4" fontId="24" fillId="33" borderId="35" xfId="1" applyNumberFormat="1" applyFont="1" applyFill="1" applyBorder="1" applyAlignment="1">
      <alignment horizontal="right" vertical="center" wrapText="1"/>
    </xf>
    <xf numFmtId="10" fontId="22" fillId="34" borderId="18" xfId="2" applyNumberFormat="1" applyFont="1" applyFill="1" applyBorder="1" applyAlignment="1">
      <alignment horizontal="center" vertical="center" wrapText="1"/>
    </xf>
    <xf numFmtId="165" fontId="21" fillId="33" borderId="10" xfId="1" applyFont="1" applyFill="1" applyBorder="1" applyAlignment="1">
      <alignment horizontal="center"/>
    </xf>
    <xf numFmtId="4" fontId="24" fillId="33" borderId="16" xfId="1" applyNumberFormat="1" applyFont="1" applyFill="1" applyBorder="1" applyAlignment="1">
      <alignment vertical="center" wrapText="1"/>
    </xf>
    <xf numFmtId="4" fontId="21" fillId="33" borderId="16" xfId="1" applyNumberFormat="1" applyFont="1" applyFill="1" applyBorder="1" applyAlignment="1">
      <alignment vertical="center" wrapText="1"/>
    </xf>
    <xf numFmtId="0" fontId="21" fillId="33" borderId="10" xfId="0" applyFont="1" applyFill="1" applyBorder="1" applyAlignment="1"/>
    <xf numFmtId="165" fontId="22" fillId="34" borderId="18" xfId="1" applyFont="1" applyFill="1" applyBorder="1" applyAlignment="1">
      <alignment vertical="center" wrapText="1"/>
    </xf>
    <xf numFmtId="0" fontId="20" fillId="33" borderId="10" xfId="0" applyFont="1" applyFill="1" applyBorder="1" applyAlignment="1"/>
    <xf numFmtId="164" fontId="20" fillId="33" borderId="10" xfId="44" applyFont="1" applyFill="1" applyBorder="1" applyAlignment="1"/>
    <xf numFmtId="4" fontId="19" fillId="34" borderId="12" xfId="1" applyNumberFormat="1" applyFont="1" applyFill="1" applyBorder="1" applyAlignment="1"/>
    <xf numFmtId="4" fontId="22" fillId="33" borderId="16" xfId="1" applyNumberFormat="1" applyFont="1" applyFill="1" applyBorder="1"/>
    <xf numFmtId="165" fontId="25" fillId="33" borderId="16" xfId="1" applyFont="1" applyFill="1" applyBorder="1" applyAlignment="1"/>
    <xf numFmtId="165" fontId="21" fillId="33" borderId="16" xfId="1" applyFont="1" applyFill="1" applyBorder="1" applyAlignment="1">
      <alignment horizontal="center"/>
    </xf>
    <xf numFmtId="165" fontId="21" fillId="33" borderId="16" xfId="1" applyFont="1" applyFill="1" applyBorder="1"/>
    <xf numFmtId="0" fontId="23" fillId="33" borderId="16" xfId="0" applyFont="1" applyFill="1" applyBorder="1" applyAlignment="1">
      <alignment horizontal="center"/>
    </xf>
    <xf numFmtId="49" fontId="22" fillId="33" borderId="16" xfId="0" applyNumberFormat="1" applyFont="1" applyFill="1" applyBorder="1" applyAlignment="1">
      <alignment horizontal="left" vertical="center" wrapText="1"/>
    </xf>
    <xf numFmtId="165" fontId="22" fillId="33" borderId="16" xfId="1" applyFont="1" applyFill="1" applyBorder="1" applyAlignment="1">
      <alignment horizontal="center" vertical="center" wrapText="1"/>
    </xf>
    <xf numFmtId="164" fontId="21" fillId="33" borderId="16" xfId="44" applyFont="1" applyFill="1" applyBorder="1"/>
    <xf numFmtId="0" fontId="25" fillId="33" borderId="16" xfId="0" applyFont="1" applyFill="1" applyBorder="1"/>
    <xf numFmtId="4" fontId="19" fillId="34" borderId="16" xfId="1" applyNumberFormat="1" applyFont="1" applyFill="1" applyBorder="1" applyAlignment="1"/>
    <xf numFmtId="4" fontId="19" fillId="34" borderId="16" xfId="1" applyNumberFormat="1" applyFont="1" applyFill="1" applyBorder="1" applyAlignment="1">
      <alignment horizontal="right"/>
    </xf>
    <xf numFmtId="4" fontId="23" fillId="33" borderId="16" xfId="0" applyNumberFormat="1" applyFont="1" applyFill="1" applyBorder="1"/>
    <xf numFmtId="0" fontId="22" fillId="33" borderId="16" xfId="0" applyFont="1" applyFill="1" applyBorder="1" applyAlignment="1"/>
    <xf numFmtId="49" fontId="16" fillId="33" borderId="16" xfId="0" applyNumberFormat="1" applyFont="1" applyFill="1" applyBorder="1"/>
    <xf numFmtId="0" fontId="22" fillId="33" borderId="16" xfId="0" applyFont="1" applyFill="1" applyBorder="1" applyAlignment="1">
      <alignment horizontal="center"/>
    </xf>
    <xf numFmtId="165" fontId="19" fillId="34" borderId="16" xfId="1" applyFont="1" applyFill="1" applyBorder="1" applyAlignment="1">
      <alignment horizontal="right"/>
    </xf>
    <xf numFmtId="49" fontId="0" fillId="33" borderId="16" xfId="0" applyNumberFormat="1" applyFont="1" applyFill="1" applyBorder="1"/>
    <xf numFmtId="165" fontId="24" fillId="35" borderId="16" xfId="1" applyFont="1" applyFill="1" applyBorder="1"/>
    <xf numFmtId="165" fontId="26" fillId="33" borderId="16" xfId="1" applyFont="1" applyFill="1" applyBorder="1" applyAlignment="1">
      <alignment vertical="top" wrapText="1"/>
    </xf>
    <xf numFmtId="10" fontId="23" fillId="33" borderId="16" xfId="2" applyNumberFormat="1" applyFont="1" applyFill="1" applyBorder="1" applyAlignment="1">
      <alignment wrapText="1"/>
    </xf>
    <xf numFmtId="10" fontId="22" fillId="33" borderId="16" xfId="2" applyNumberFormat="1" applyFont="1" applyFill="1" applyBorder="1" applyAlignment="1">
      <alignment wrapText="1"/>
    </xf>
    <xf numFmtId="4" fontId="24" fillId="33" borderId="16" xfId="1" applyNumberFormat="1" applyFont="1" applyFill="1" applyBorder="1"/>
    <xf numFmtId="4" fontId="21" fillId="33" borderId="16" xfId="1" applyNumberFormat="1" applyFont="1" applyFill="1" applyBorder="1"/>
    <xf numFmtId="0" fontId="23" fillId="33" borderId="23" xfId="0" applyFont="1" applyFill="1" applyBorder="1"/>
    <xf numFmtId="0" fontId="23" fillId="33" borderId="23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left"/>
    </xf>
    <xf numFmtId="0" fontId="21" fillId="33" borderId="17" xfId="0" applyFont="1" applyFill="1" applyBorder="1"/>
    <xf numFmtId="165" fontId="21" fillId="33" borderId="17" xfId="1" applyFont="1" applyFill="1" applyBorder="1" applyAlignment="1">
      <alignment horizontal="center"/>
    </xf>
    <xf numFmtId="165" fontId="21" fillId="33" borderId="17" xfId="1" applyFont="1" applyFill="1" applyBorder="1" applyAlignment="1">
      <alignment horizontal="right"/>
    </xf>
    <xf numFmtId="0" fontId="23" fillId="33" borderId="16" xfId="0" applyFont="1" applyFill="1" applyBorder="1" applyAlignment="1">
      <alignment horizontal="left"/>
    </xf>
    <xf numFmtId="165" fontId="23" fillId="33" borderId="16" xfId="1" applyFont="1" applyFill="1" applyBorder="1" applyAlignment="1">
      <alignment horizontal="center" vertical="center" wrapText="1"/>
    </xf>
    <xf numFmtId="49" fontId="23" fillId="33" borderId="16" xfId="0" applyNumberFormat="1" applyFont="1" applyFill="1" applyBorder="1" applyAlignment="1">
      <alignment horizontal="left" vertical="center" wrapText="1"/>
    </xf>
    <xf numFmtId="0" fontId="23" fillId="33" borderId="16" xfId="0" applyFont="1" applyFill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4" fontId="21" fillId="35" borderId="16" xfId="1" applyNumberFormat="1" applyFont="1" applyFill="1" applyBorder="1"/>
    <xf numFmtId="4" fontId="24" fillId="35" borderId="16" xfId="1" applyNumberFormat="1" applyFont="1" applyFill="1" applyBorder="1"/>
    <xf numFmtId="4" fontId="21" fillId="0" borderId="16" xfId="1" applyNumberFormat="1" applyFont="1" applyBorder="1"/>
    <xf numFmtId="4" fontId="24" fillId="0" borderId="16" xfId="1" applyNumberFormat="1" applyFont="1" applyBorder="1"/>
    <xf numFmtId="165" fontId="22" fillId="34" borderId="18" xfId="1" applyFont="1" applyFill="1" applyBorder="1" applyAlignment="1">
      <alignment horizontal="center" vertical="center"/>
    </xf>
    <xf numFmtId="10" fontId="21" fillId="33" borderId="27" xfId="2" applyNumberFormat="1" applyFont="1" applyFill="1" applyBorder="1" applyAlignment="1">
      <alignment horizontal="center"/>
    </xf>
    <xf numFmtId="0" fontId="21" fillId="33" borderId="29" xfId="0" applyFont="1" applyFill="1" applyBorder="1" applyAlignment="1">
      <alignment horizontal="center"/>
    </xf>
    <xf numFmtId="165" fontId="20" fillId="33" borderId="10" xfId="1" applyFont="1" applyFill="1" applyBorder="1" applyAlignment="1">
      <alignment horizontal="center"/>
    </xf>
    <xf numFmtId="0" fontId="20" fillId="33" borderId="29" xfId="0" applyFont="1" applyFill="1" applyBorder="1" applyAlignment="1">
      <alignment horizontal="center"/>
    </xf>
    <xf numFmtId="164" fontId="21" fillId="33" borderId="23" xfId="44" applyFont="1" applyFill="1" applyBorder="1"/>
    <xf numFmtId="164" fontId="20" fillId="33" borderId="29" xfId="44" applyFont="1" applyFill="1" applyBorder="1" applyAlignment="1">
      <alignment horizontal="center"/>
    </xf>
    <xf numFmtId="10" fontId="21" fillId="33" borderId="42" xfId="2" applyNumberFormat="1" applyFont="1" applyFill="1" applyBorder="1" applyAlignment="1">
      <alignment horizontal="center"/>
    </xf>
    <xf numFmtId="10" fontId="21" fillId="33" borderId="26" xfId="2" applyNumberFormat="1" applyFont="1" applyFill="1" applyBorder="1" applyAlignment="1">
      <alignment horizontal="center"/>
    </xf>
    <xf numFmtId="10" fontId="19" fillId="34" borderId="20" xfId="2" applyNumberFormat="1" applyFont="1" applyFill="1" applyBorder="1" applyAlignment="1">
      <alignment horizontal="center"/>
    </xf>
    <xf numFmtId="10" fontId="21" fillId="33" borderId="20" xfId="2" applyNumberFormat="1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33" borderId="23" xfId="0" applyFont="1" applyFill="1" applyBorder="1"/>
    <xf numFmtId="0" fontId="24" fillId="33" borderId="23" xfId="0" applyFont="1" applyFill="1" applyBorder="1"/>
    <xf numFmtId="0" fontId="22" fillId="33" borderId="23" xfId="0" applyFont="1" applyFill="1" applyBorder="1"/>
    <xf numFmtId="0" fontId="22" fillId="33" borderId="23" xfId="0" applyFont="1" applyFill="1" applyBorder="1" applyAlignment="1">
      <alignment horizontal="center"/>
    </xf>
    <xf numFmtId="0" fontId="25" fillId="33" borderId="23" xfId="0" applyFont="1" applyFill="1" applyBorder="1"/>
    <xf numFmtId="4" fontId="23" fillId="33" borderId="23" xfId="0" applyNumberFormat="1" applyFont="1" applyFill="1" applyBorder="1"/>
    <xf numFmtId="165" fontId="23" fillId="33" borderId="0" xfId="1" applyFont="1" applyFill="1" applyBorder="1"/>
    <xf numFmtId="165" fontId="23" fillId="33" borderId="0" xfId="1" applyFont="1" applyFill="1" applyBorder="1" applyAlignment="1">
      <alignment horizontal="center"/>
    </xf>
    <xf numFmtId="165" fontId="22" fillId="33" borderId="0" xfId="1" applyFont="1" applyFill="1" applyBorder="1"/>
    <xf numFmtId="4" fontId="22" fillId="33" borderId="0" xfId="0" applyNumberFormat="1" applyFont="1" applyFill="1" applyBorder="1"/>
    <xf numFmtId="165" fontId="25" fillId="33" borderId="0" xfId="1" applyFont="1" applyFill="1" applyBorder="1"/>
    <xf numFmtId="165" fontId="22" fillId="33" borderId="0" xfId="1" applyFont="1" applyFill="1" applyBorder="1" applyAlignment="1">
      <alignment horizontal="right"/>
    </xf>
    <xf numFmtId="10" fontId="21" fillId="33" borderId="0" xfId="2" applyNumberFormat="1" applyFont="1" applyFill="1" applyBorder="1" applyAlignment="1">
      <alignment horizontal="center"/>
    </xf>
    <xf numFmtId="49" fontId="22" fillId="34" borderId="11" xfId="0" applyNumberFormat="1" applyFont="1" applyFill="1" applyBorder="1" applyAlignment="1">
      <alignment horizontal="left" vertical="center"/>
    </xf>
    <xf numFmtId="49" fontId="22" fillId="34" borderId="12" xfId="0" applyNumberFormat="1" applyFont="1" applyFill="1" applyBorder="1" applyAlignment="1">
      <alignment horizontal="left" vertical="center"/>
    </xf>
    <xf numFmtId="0" fontId="22" fillId="34" borderId="12" xfId="0" applyFont="1" applyFill="1" applyBorder="1" applyAlignment="1">
      <alignment horizontal="center" vertical="center"/>
    </xf>
    <xf numFmtId="165" fontId="22" fillId="34" borderId="12" xfId="1" applyFont="1" applyFill="1" applyBorder="1" applyAlignment="1">
      <alignment horizontal="center" vertical="center" wrapText="1"/>
    </xf>
    <xf numFmtId="165" fontId="22" fillId="34" borderId="12" xfId="1" applyFont="1" applyFill="1" applyBorder="1" applyAlignment="1">
      <alignment vertical="center" wrapText="1"/>
    </xf>
    <xf numFmtId="165" fontId="22" fillId="34" borderId="12" xfId="1" applyFont="1" applyFill="1" applyBorder="1" applyAlignment="1">
      <alignment horizontal="center" vertical="center"/>
    </xf>
    <xf numFmtId="165" fontId="22" fillId="34" borderId="12" xfId="1" applyFont="1" applyFill="1" applyBorder="1" applyAlignment="1">
      <alignment vertical="center"/>
    </xf>
    <xf numFmtId="10" fontId="22" fillId="34" borderId="12" xfId="2" applyNumberFormat="1" applyFont="1" applyFill="1" applyBorder="1" applyAlignment="1">
      <alignment horizontal="center" vertical="center"/>
    </xf>
    <xf numFmtId="10" fontId="22" fillId="34" borderId="15" xfId="2" applyNumberFormat="1" applyFont="1" applyFill="1" applyBorder="1" applyAlignment="1">
      <alignment horizontal="center" vertical="center"/>
    </xf>
    <xf numFmtId="165" fontId="24" fillId="34" borderId="12" xfId="1" applyFont="1" applyFill="1" applyBorder="1" applyAlignment="1">
      <alignment horizontal="right"/>
    </xf>
    <xf numFmtId="4" fontId="24" fillId="34" borderId="12" xfId="1" applyNumberFormat="1" applyFont="1" applyFill="1" applyBorder="1" applyAlignment="1">
      <alignment horizontal="right" vertical="center" wrapText="1"/>
    </xf>
    <xf numFmtId="10" fontId="24" fillId="34" borderId="15" xfId="2" applyNumberFormat="1" applyFont="1" applyFill="1" applyBorder="1" applyAlignment="1">
      <alignment horizontal="center" vertical="center" wrapText="1"/>
    </xf>
    <xf numFmtId="0" fontId="24" fillId="33" borderId="37" xfId="0" applyFont="1" applyFill="1" applyBorder="1" applyAlignment="1">
      <alignment horizontal="left" vertical="center" wrapText="1"/>
    </xf>
    <xf numFmtId="0" fontId="24" fillId="33" borderId="38" xfId="0" applyFont="1" applyFill="1" applyBorder="1" applyAlignment="1">
      <alignment horizontal="left" vertical="center" wrapText="1"/>
    </xf>
    <xf numFmtId="4" fontId="24" fillId="33" borderId="38" xfId="1" applyNumberFormat="1" applyFont="1" applyFill="1" applyBorder="1" applyAlignment="1">
      <alignment vertical="center" wrapText="1"/>
    </xf>
    <xf numFmtId="165" fontId="24" fillId="33" borderId="38" xfId="1" applyFont="1" applyFill="1" applyBorder="1" applyAlignment="1">
      <alignment horizontal="right" vertical="center" wrapText="1"/>
    </xf>
    <xf numFmtId="10" fontId="24" fillId="33" borderId="43" xfId="2" applyNumberFormat="1" applyFont="1" applyFill="1" applyBorder="1" applyAlignment="1">
      <alignment horizontal="center" vertical="center" wrapText="1"/>
    </xf>
    <xf numFmtId="1" fontId="21" fillId="33" borderId="35" xfId="0" applyNumberFormat="1" applyFont="1" applyFill="1" applyBorder="1" applyAlignment="1">
      <alignment horizontal="left" wrapText="1"/>
    </xf>
    <xf numFmtId="165" fontId="21" fillId="33" borderId="35" xfId="1" applyFont="1" applyFill="1" applyBorder="1" applyAlignment="1">
      <alignment horizontal="right" vertical="center" wrapText="1"/>
    </xf>
    <xf numFmtId="10" fontId="22" fillId="34" borderId="31" xfId="2" applyNumberFormat="1" applyFont="1" applyFill="1" applyBorder="1" applyAlignment="1">
      <alignment horizontal="center" vertical="center" wrapText="1"/>
    </xf>
    <xf numFmtId="49" fontId="22" fillId="33" borderId="32" xfId="0" applyNumberFormat="1" applyFont="1" applyFill="1" applyBorder="1" applyAlignment="1">
      <alignment horizontal="left" vertical="center" wrapText="1"/>
    </xf>
    <xf numFmtId="10" fontId="22" fillId="33" borderId="33" xfId="2" applyNumberFormat="1" applyFont="1" applyFill="1" applyBorder="1" applyAlignment="1">
      <alignment horizontal="center" vertical="center" wrapText="1"/>
    </xf>
    <xf numFmtId="49" fontId="24" fillId="33" borderId="32" xfId="0" applyNumberFormat="1" applyFont="1" applyFill="1" applyBorder="1" applyAlignment="1">
      <alignment horizontal="left" wrapText="1"/>
    </xf>
    <xf numFmtId="165" fontId="24" fillId="34" borderId="35" xfId="1" applyFont="1" applyFill="1" applyBorder="1" applyAlignment="1">
      <alignment horizontal="right"/>
    </xf>
    <xf numFmtId="10" fontId="24" fillId="34" borderId="40" xfId="2" applyNumberFormat="1" applyFont="1" applyFill="1" applyBorder="1" applyAlignment="1">
      <alignment horizontal="center" vertical="center" wrapText="1"/>
    </xf>
    <xf numFmtId="3" fontId="22" fillId="35" borderId="32" xfId="0" applyNumberFormat="1" applyFont="1" applyFill="1" applyBorder="1" applyAlignment="1">
      <alignment horizontal="left" wrapText="1"/>
    </xf>
    <xf numFmtId="4" fontId="22" fillId="34" borderId="35" xfId="1" applyNumberFormat="1" applyFont="1" applyFill="1" applyBorder="1" applyAlignment="1"/>
    <xf numFmtId="0" fontId="22" fillId="35" borderId="30" xfId="0" applyFont="1" applyFill="1" applyBorder="1" applyAlignment="1">
      <alignment horizontal="left" wrapText="1"/>
    </xf>
    <xf numFmtId="0" fontId="22" fillId="35" borderId="18" xfId="0" applyFont="1" applyFill="1" applyBorder="1" applyAlignment="1">
      <alignment horizontal="left" wrapText="1"/>
    </xf>
    <xf numFmtId="0" fontId="22" fillId="35" borderId="18" xfId="0" applyFont="1" applyFill="1" applyBorder="1" applyAlignment="1">
      <alignment wrapText="1"/>
    </xf>
    <xf numFmtId="4" fontId="24" fillId="33" borderId="18" xfId="1" applyNumberFormat="1" applyFont="1" applyFill="1" applyBorder="1"/>
    <xf numFmtId="4" fontId="22" fillId="33" borderId="18" xfId="1" applyNumberFormat="1" applyFont="1" applyFill="1" applyBorder="1" applyAlignment="1"/>
    <xf numFmtId="4" fontId="22" fillId="33" borderId="18" xfId="1" applyNumberFormat="1" applyFont="1" applyFill="1" applyBorder="1"/>
    <xf numFmtId="0" fontId="22" fillId="34" borderId="12" xfId="0" applyFont="1" applyFill="1" applyBorder="1" applyAlignment="1">
      <alignment horizontal="center" vertical="center" wrapText="1"/>
    </xf>
    <xf numFmtId="10" fontId="22" fillId="34" borderId="15" xfId="2" applyNumberFormat="1" applyFont="1" applyFill="1" applyBorder="1" applyAlignment="1">
      <alignment horizontal="center" vertical="center" wrapText="1"/>
    </xf>
    <xf numFmtId="3" fontId="23" fillId="35" borderId="36" xfId="0" applyNumberFormat="1" applyFont="1" applyFill="1" applyBorder="1" applyAlignment="1">
      <alignment horizontal="left" wrapText="1"/>
    </xf>
    <xf numFmtId="0" fontId="23" fillId="33" borderId="17" xfId="0" applyFont="1" applyFill="1" applyBorder="1"/>
    <xf numFmtId="49" fontId="0" fillId="33" borderId="17" xfId="0" applyNumberFormat="1" applyFont="1" applyFill="1" applyBorder="1"/>
    <xf numFmtId="4" fontId="21" fillId="0" borderId="17" xfId="1" applyNumberFormat="1" applyFont="1" applyBorder="1"/>
    <xf numFmtId="4" fontId="23" fillId="33" borderId="17" xfId="1" applyNumberFormat="1" applyFont="1" applyFill="1" applyBorder="1" applyAlignment="1"/>
    <xf numFmtId="4" fontId="21" fillId="33" borderId="17" xfId="1" applyNumberFormat="1" applyFont="1" applyFill="1" applyBorder="1"/>
    <xf numFmtId="4" fontId="23" fillId="33" borderId="17" xfId="1" applyNumberFormat="1" applyFont="1" applyFill="1" applyBorder="1"/>
    <xf numFmtId="10" fontId="21" fillId="33" borderId="48" xfId="2" applyNumberFormat="1" applyFont="1" applyFill="1" applyBorder="1" applyAlignment="1">
      <alignment horizontal="center" vertical="center" wrapText="1"/>
    </xf>
    <xf numFmtId="4" fontId="22" fillId="34" borderId="12" xfId="1" applyNumberFormat="1" applyFont="1" applyFill="1" applyBorder="1" applyAlignment="1"/>
    <xf numFmtId="4" fontId="22" fillId="34" borderId="12" xfId="1" applyNumberFormat="1" applyFont="1" applyFill="1" applyBorder="1"/>
    <xf numFmtId="49" fontId="22" fillId="34" borderId="11" xfId="0" applyNumberFormat="1" applyFont="1" applyFill="1" applyBorder="1" applyAlignment="1">
      <alignment horizontal="center" vertical="center" wrapText="1"/>
    </xf>
    <xf numFmtId="49" fontId="22" fillId="34" borderId="12" xfId="0" applyNumberFormat="1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left"/>
    </xf>
    <xf numFmtId="0" fontId="22" fillId="33" borderId="18" xfId="0" applyFont="1" applyFill="1" applyBorder="1" applyAlignment="1">
      <alignment horizontal="center"/>
    </xf>
    <xf numFmtId="165" fontId="22" fillId="33" borderId="18" xfId="1" applyFont="1" applyFill="1" applyBorder="1" applyAlignment="1"/>
    <xf numFmtId="10" fontId="23" fillId="33" borderId="19" xfId="2" applyNumberFormat="1" applyFont="1" applyFill="1" applyBorder="1" applyAlignment="1">
      <alignment horizontal="center"/>
    </xf>
    <xf numFmtId="49" fontId="23" fillId="33" borderId="32" xfId="0" applyNumberFormat="1" applyFont="1" applyFill="1" applyBorder="1" applyAlignment="1">
      <alignment horizontal="left" vertical="center" wrapText="1"/>
    </xf>
    <xf numFmtId="10" fontId="23" fillId="33" borderId="33" xfId="2" applyNumberFormat="1" applyFont="1" applyFill="1" applyBorder="1" applyAlignment="1">
      <alignment horizontal="center" vertical="center" wrapText="1"/>
    </xf>
    <xf numFmtId="4" fontId="22" fillId="33" borderId="33" xfId="1" applyNumberFormat="1" applyFont="1" applyFill="1" applyBorder="1" applyAlignment="1">
      <alignment horizontal="center"/>
    </xf>
    <xf numFmtId="0" fontId="23" fillId="33" borderId="32" xfId="0" applyFont="1" applyFill="1" applyBorder="1" applyAlignment="1">
      <alignment horizontal="left"/>
    </xf>
    <xf numFmtId="4" fontId="23" fillId="33" borderId="33" xfId="1" applyNumberFormat="1" applyFont="1" applyFill="1" applyBorder="1" applyAlignment="1">
      <alignment horizontal="center"/>
    </xf>
    <xf numFmtId="0" fontId="22" fillId="34" borderId="34" xfId="0" applyFont="1" applyFill="1" applyBorder="1" applyAlignment="1">
      <alignment horizontal="left"/>
    </xf>
    <xf numFmtId="0" fontId="22" fillId="34" borderId="35" xfId="0" applyFont="1" applyFill="1" applyBorder="1" applyAlignment="1">
      <alignment horizontal="left"/>
    </xf>
    <xf numFmtId="0" fontId="22" fillId="34" borderId="35" xfId="0" applyFont="1" applyFill="1" applyBorder="1" applyAlignment="1">
      <alignment horizontal="center"/>
    </xf>
    <xf numFmtId="165" fontId="22" fillId="34" borderId="35" xfId="1" applyFont="1" applyFill="1" applyBorder="1" applyAlignment="1">
      <alignment horizontal="right"/>
    </xf>
    <xf numFmtId="4" fontId="22" fillId="34" borderId="44" xfId="1" applyNumberFormat="1" applyFont="1" applyFill="1" applyBorder="1" applyAlignment="1">
      <alignment horizontal="center"/>
    </xf>
    <xf numFmtId="0" fontId="21" fillId="33" borderId="20" xfId="0" applyFont="1" applyFill="1" applyBorder="1" applyAlignment="1">
      <alignment horizontal="left"/>
    </xf>
    <xf numFmtId="0" fontId="23" fillId="33" borderId="18" xfId="0" applyFont="1" applyFill="1" applyBorder="1"/>
    <xf numFmtId="165" fontId="23" fillId="33" borderId="18" xfId="1" applyFont="1" applyFill="1" applyBorder="1" applyAlignment="1"/>
    <xf numFmtId="10" fontId="23" fillId="0" borderId="33" xfId="2" applyNumberFormat="1" applyFont="1" applyBorder="1" applyAlignment="1">
      <alignment horizontal="center" wrapText="1"/>
    </xf>
    <xf numFmtId="165" fontId="23" fillId="0" borderId="23" xfId="1" applyFont="1" applyBorder="1" applyAlignment="1">
      <alignment horizontal="right" wrapText="1"/>
    </xf>
    <xf numFmtId="0" fontId="26" fillId="36" borderId="11" xfId="0" applyFont="1" applyFill="1" applyBorder="1" applyAlignment="1">
      <alignment horizontal="center" vertical="top" wrapText="1"/>
    </xf>
    <xf numFmtId="165" fontId="26" fillId="36" borderId="12" xfId="1" applyFont="1" applyFill="1" applyBorder="1" applyAlignment="1">
      <alignment horizontal="center" vertical="top" wrapText="1"/>
    </xf>
    <xf numFmtId="165" fontId="26" fillId="36" borderId="15" xfId="1" applyFont="1" applyFill="1" applyBorder="1" applyAlignment="1">
      <alignment horizontal="center" vertical="top" wrapText="1"/>
    </xf>
    <xf numFmtId="0" fontId="22" fillId="36" borderId="11" xfId="0" applyFont="1" applyFill="1" applyBorder="1" applyAlignment="1">
      <alignment horizontal="right" vertical="top" wrapText="1"/>
    </xf>
    <xf numFmtId="165" fontId="22" fillId="36" borderId="13" xfId="1" applyFont="1" applyFill="1" applyBorder="1" applyAlignment="1">
      <alignment horizontal="right" wrapText="1"/>
    </xf>
    <xf numFmtId="165" fontId="22" fillId="36" borderId="12" xfId="1" applyFont="1" applyFill="1" applyBorder="1" applyAlignment="1">
      <alignment horizontal="right" wrapText="1"/>
    </xf>
    <xf numFmtId="10" fontId="22" fillId="36" borderId="15" xfId="2" applyNumberFormat="1" applyFont="1" applyFill="1" applyBorder="1" applyAlignment="1">
      <alignment horizontal="center" wrapText="1"/>
    </xf>
    <xf numFmtId="0" fontId="18" fillId="0" borderId="37" xfId="0" applyFont="1" applyBorder="1" applyAlignment="1">
      <alignment horizontal="justify" vertical="center" wrapText="1"/>
    </xf>
    <xf numFmtId="165" fontId="23" fillId="0" borderId="49" xfId="1" applyFont="1" applyBorder="1" applyAlignment="1">
      <alignment horizontal="right" wrapText="1"/>
    </xf>
    <xf numFmtId="165" fontId="23" fillId="0" borderId="38" xfId="1" applyFont="1" applyBorder="1" applyAlignment="1">
      <alignment horizontal="right" wrapText="1"/>
    </xf>
    <xf numFmtId="10" fontId="23" fillId="0" borderId="43" xfId="2" applyNumberFormat="1" applyFont="1" applyBorder="1" applyAlignment="1">
      <alignment horizontal="center" wrapText="1"/>
    </xf>
    <xf numFmtId="0" fontId="18" fillId="0" borderId="32" xfId="0" applyFont="1" applyBorder="1" applyAlignment="1">
      <alignment horizontal="justify" vertical="center" wrapText="1"/>
    </xf>
    <xf numFmtId="0" fontId="18" fillId="37" borderId="34" xfId="0" applyFont="1" applyFill="1" applyBorder="1" applyAlignment="1">
      <alignment horizontal="justify" vertical="center" wrapText="1"/>
    </xf>
    <xf numFmtId="165" fontId="23" fillId="0" borderId="47" xfId="1" applyFont="1" applyBorder="1" applyAlignment="1">
      <alignment horizontal="right" wrapText="1"/>
    </xf>
    <xf numFmtId="165" fontId="23" fillId="0" borderId="35" xfId="1" applyFont="1" applyBorder="1" applyAlignment="1">
      <alignment horizontal="right" wrapText="1"/>
    </xf>
    <xf numFmtId="10" fontId="23" fillId="0" borderId="44" xfId="2" applyNumberFormat="1" applyFont="1" applyBorder="1" applyAlignment="1">
      <alignment horizontal="center" wrapText="1"/>
    </xf>
    <xf numFmtId="0" fontId="22" fillId="33" borderId="16" xfId="0" applyFont="1" applyFill="1" applyBorder="1" applyAlignment="1">
      <alignment horizontal="center"/>
    </xf>
    <xf numFmtId="165" fontId="21" fillId="33" borderId="38" xfId="1" applyFont="1" applyFill="1" applyBorder="1" applyAlignment="1">
      <alignment horizontal="right" vertical="center" wrapText="1"/>
    </xf>
    <xf numFmtId="0" fontId="22" fillId="33" borderId="16" xfId="0" applyFont="1" applyFill="1" applyBorder="1" applyAlignment="1">
      <alignment horizontal="center"/>
    </xf>
    <xf numFmtId="4" fontId="23" fillId="33" borderId="18" xfId="1" applyNumberFormat="1" applyFont="1" applyFill="1" applyBorder="1"/>
    <xf numFmtId="0" fontId="22" fillId="33" borderId="16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4" fontId="23" fillId="33" borderId="50" xfId="1" applyNumberFormat="1" applyFont="1" applyFill="1" applyBorder="1"/>
    <xf numFmtId="0" fontId="22" fillId="33" borderId="17" xfId="0" applyFont="1" applyFill="1" applyBorder="1"/>
    <xf numFmtId="4" fontId="24" fillId="0" borderId="17" xfId="1" applyNumberFormat="1" applyFont="1" applyBorder="1"/>
    <xf numFmtId="0" fontId="22" fillId="33" borderId="41" xfId="0" applyFont="1" applyFill="1" applyBorder="1"/>
    <xf numFmtId="165" fontId="24" fillId="34" borderId="22" xfId="1" applyFont="1" applyFill="1" applyBorder="1" applyAlignment="1">
      <alignment horizontal="right"/>
    </xf>
    <xf numFmtId="0" fontId="21" fillId="33" borderId="51" xfId="0" applyFont="1" applyFill="1" applyBorder="1"/>
    <xf numFmtId="0" fontId="21" fillId="33" borderId="18" xfId="0" applyFont="1" applyFill="1" applyBorder="1"/>
    <xf numFmtId="4" fontId="25" fillId="33" borderId="16" xfId="1" applyNumberFormat="1" applyFont="1" applyFill="1" applyBorder="1" applyAlignment="1"/>
    <xf numFmtId="49" fontId="23" fillId="33" borderId="17" xfId="0" applyNumberFormat="1" applyFont="1" applyFill="1" applyBorder="1" applyAlignment="1">
      <alignment horizontal="left" vertical="center" wrapText="1"/>
    </xf>
    <xf numFmtId="49" fontId="23" fillId="33" borderId="18" xfId="0" applyNumberFormat="1" applyFont="1" applyFill="1" applyBorder="1" applyAlignment="1">
      <alignment horizontal="left" vertical="center" wrapText="1"/>
    </xf>
    <xf numFmtId="0" fontId="22" fillId="33" borderId="41" xfId="0" applyFont="1" applyFill="1" applyBorder="1" applyAlignment="1">
      <alignment horizontal="center"/>
    </xf>
    <xf numFmtId="4" fontId="23" fillId="0" borderId="16" xfId="1" applyNumberFormat="1" applyFont="1" applyFill="1" applyBorder="1" applyAlignment="1"/>
    <xf numFmtId="4" fontId="22" fillId="0" borderId="16" xfId="1" applyNumberFormat="1" applyFont="1" applyFill="1" applyBorder="1" applyAlignment="1"/>
    <xf numFmtId="0" fontId="22" fillId="0" borderId="16" xfId="0" applyFont="1" applyFill="1" applyBorder="1" applyAlignment="1">
      <alignment wrapText="1"/>
    </xf>
    <xf numFmtId="4" fontId="21" fillId="0" borderId="16" xfId="1" applyNumberFormat="1" applyFont="1" applyFill="1" applyBorder="1" applyAlignment="1"/>
    <xf numFmtId="0" fontId="23" fillId="0" borderId="16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/>
    </xf>
    <xf numFmtId="0" fontId="23" fillId="0" borderId="16" xfId="0" applyFont="1" applyFill="1" applyBorder="1" applyAlignment="1">
      <alignment wrapText="1"/>
    </xf>
    <xf numFmtId="4" fontId="23" fillId="0" borderId="17" xfId="1" applyNumberFormat="1" applyFont="1" applyFill="1" applyBorder="1" applyAlignment="1"/>
    <xf numFmtId="0" fontId="19" fillId="33" borderId="28" xfId="0" applyFont="1" applyFill="1" applyBorder="1" applyAlignment="1">
      <alignment horizontal="right"/>
    </xf>
    <xf numFmtId="10" fontId="24" fillId="33" borderId="43" xfId="2" applyNumberFormat="1" applyFont="1" applyFill="1" applyBorder="1" applyAlignment="1">
      <alignment horizontal="right" vertical="center" wrapText="1"/>
    </xf>
    <xf numFmtId="10" fontId="24" fillId="33" borderId="33" xfId="2" applyNumberFormat="1" applyFont="1" applyFill="1" applyBorder="1" applyAlignment="1">
      <alignment horizontal="right" vertical="center" wrapText="1"/>
    </xf>
    <xf numFmtId="10" fontId="21" fillId="33" borderId="33" xfId="2" applyNumberFormat="1" applyFont="1" applyFill="1" applyBorder="1" applyAlignment="1">
      <alignment horizontal="right" vertical="center" wrapText="1"/>
    </xf>
    <xf numFmtId="10" fontId="21" fillId="33" borderId="0" xfId="2" applyNumberFormat="1" applyFont="1" applyFill="1" applyBorder="1" applyAlignment="1">
      <alignment horizontal="right"/>
    </xf>
    <xf numFmtId="0" fontId="21" fillId="33" borderId="29" xfId="0" applyFont="1" applyFill="1" applyBorder="1" applyAlignment="1">
      <alignment horizontal="right"/>
    </xf>
    <xf numFmtId="10" fontId="22" fillId="34" borderId="31" xfId="2" applyNumberFormat="1" applyFont="1" applyFill="1" applyBorder="1" applyAlignment="1">
      <alignment horizontal="right" vertical="center" wrapText="1"/>
    </xf>
    <xf numFmtId="10" fontId="22" fillId="33" borderId="33" xfId="2" applyNumberFormat="1" applyFont="1" applyFill="1" applyBorder="1" applyAlignment="1">
      <alignment horizontal="right" vertical="center" wrapText="1"/>
    </xf>
    <xf numFmtId="10" fontId="24" fillId="33" borderId="31" xfId="2" applyNumberFormat="1" applyFont="1" applyFill="1" applyBorder="1" applyAlignment="1">
      <alignment horizontal="right" vertical="center" wrapText="1"/>
    </xf>
    <xf numFmtId="10" fontId="24" fillId="34" borderId="40" xfId="2" applyNumberFormat="1" applyFont="1" applyFill="1" applyBorder="1" applyAlignment="1">
      <alignment horizontal="right" vertical="center" wrapText="1"/>
    </xf>
    <xf numFmtId="10" fontId="21" fillId="33" borderId="27" xfId="2" applyNumberFormat="1" applyFont="1" applyFill="1" applyBorder="1" applyAlignment="1">
      <alignment horizontal="right"/>
    </xf>
    <xf numFmtId="0" fontId="20" fillId="33" borderId="29" xfId="0" applyFont="1" applyFill="1" applyBorder="1" applyAlignment="1">
      <alignment horizontal="right"/>
    </xf>
    <xf numFmtId="10" fontId="22" fillId="34" borderId="15" xfId="2" applyNumberFormat="1" applyFont="1" applyFill="1" applyBorder="1" applyAlignment="1">
      <alignment horizontal="right" vertical="center" wrapText="1"/>
    </xf>
    <xf numFmtId="10" fontId="21" fillId="33" borderId="26" xfId="2" applyNumberFormat="1" applyFont="1" applyFill="1" applyBorder="1" applyAlignment="1">
      <alignment horizontal="right"/>
    </xf>
    <xf numFmtId="164" fontId="20" fillId="33" borderId="29" xfId="44" applyFont="1" applyFill="1" applyBorder="1" applyAlignment="1">
      <alignment horizontal="right"/>
    </xf>
    <xf numFmtId="10" fontId="23" fillId="33" borderId="33" xfId="2" applyNumberFormat="1" applyFont="1" applyFill="1" applyBorder="1" applyAlignment="1">
      <alignment horizontal="right" vertical="center" wrapText="1"/>
    </xf>
    <xf numFmtId="10" fontId="21" fillId="33" borderId="20" xfId="2" applyNumberFormat="1" applyFont="1" applyFill="1" applyBorder="1" applyAlignment="1">
      <alignment horizontal="right"/>
    </xf>
    <xf numFmtId="0" fontId="23" fillId="33" borderId="17" xfId="0" applyFont="1" applyFill="1" applyBorder="1" applyAlignment="1">
      <alignment horizontal="left" vertical="center" wrapText="1"/>
    </xf>
    <xf numFmtId="10" fontId="23" fillId="33" borderId="48" xfId="2" applyNumberFormat="1" applyFont="1" applyFill="1" applyBorder="1" applyAlignment="1">
      <alignment horizontal="right" vertical="center" wrapText="1"/>
    </xf>
    <xf numFmtId="49" fontId="22" fillId="33" borderId="38" xfId="0" applyNumberFormat="1" applyFont="1" applyFill="1" applyBorder="1" applyAlignment="1">
      <alignment horizontal="left" vertical="center" wrapText="1"/>
    </xf>
    <xf numFmtId="0" fontId="22" fillId="33" borderId="38" xfId="0" applyFont="1" applyFill="1" applyBorder="1" applyAlignment="1">
      <alignment horizontal="left" vertical="center" wrapText="1"/>
    </xf>
    <xf numFmtId="4" fontId="22" fillId="33" borderId="38" xfId="1" applyNumberFormat="1" applyFont="1" applyFill="1" applyBorder="1" applyAlignment="1"/>
    <xf numFmtId="10" fontId="22" fillId="33" borderId="43" xfId="2" applyNumberFormat="1" applyFont="1" applyFill="1" applyBorder="1" applyAlignment="1">
      <alignment horizontal="right" vertical="center" wrapText="1"/>
    </xf>
    <xf numFmtId="10" fontId="22" fillId="34" borderId="44" xfId="1" applyNumberFormat="1" applyFont="1" applyFill="1" applyBorder="1" applyAlignment="1">
      <alignment horizontal="right"/>
    </xf>
    <xf numFmtId="49" fontId="21" fillId="0" borderId="16" xfId="0" applyNumberFormat="1" applyFont="1" applyFill="1" applyBorder="1"/>
    <xf numFmtId="49" fontId="24" fillId="0" borderId="16" xfId="0" applyNumberFormat="1" applyFont="1" applyFill="1" applyBorder="1"/>
    <xf numFmtId="49" fontId="24" fillId="33" borderId="16" xfId="0" applyNumberFormat="1" applyFont="1" applyFill="1" applyBorder="1"/>
    <xf numFmtId="49" fontId="21" fillId="33" borderId="16" xfId="0" applyNumberFormat="1" applyFont="1" applyFill="1" applyBorder="1"/>
    <xf numFmtId="10" fontId="22" fillId="33" borderId="31" xfId="2" applyNumberFormat="1" applyFont="1" applyFill="1" applyBorder="1" applyAlignment="1">
      <alignment horizontal="right" vertical="center" wrapText="1"/>
    </xf>
    <xf numFmtId="10" fontId="23" fillId="33" borderId="31" xfId="2" applyNumberFormat="1" applyFont="1" applyFill="1" applyBorder="1" applyAlignment="1">
      <alignment horizontal="right" vertical="center" wrapText="1"/>
    </xf>
    <xf numFmtId="0" fontId="23" fillId="33" borderId="41" xfId="0" applyFont="1" applyFill="1" applyBorder="1"/>
    <xf numFmtId="0" fontId="22" fillId="33" borderId="17" xfId="0" applyFont="1" applyFill="1" applyBorder="1" applyAlignment="1">
      <alignment horizontal="left"/>
    </xf>
    <xf numFmtId="4" fontId="21" fillId="0" borderId="16" xfId="1" applyNumberFormat="1" applyFont="1" applyFill="1" applyBorder="1"/>
    <xf numFmtId="49" fontId="24" fillId="33" borderId="17" xfId="0" applyNumberFormat="1" applyFont="1" applyFill="1" applyBorder="1"/>
    <xf numFmtId="49" fontId="21" fillId="33" borderId="17" xfId="0" applyNumberFormat="1" applyFont="1" applyFill="1" applyBorder="1"/>
    <xf numFmtId="49" fontId="22" fillId="34" borderId="24" xfId="0" applyNumberFormat="1" applyFont="1" applyFill="1" applyBorder="1" applyAlignment="1">
      <alignment horizontal="left" vertical="center"/>
    </xf>
    <xf numFmtId="0" fontId="22" fillId="34" borderId="24" xfId="0" applyFont="1" applyFill="1" applyBorder="1" applyAlignment="1">
      <alignment horizontal="center" vertical="center"/>
    </xf>
    <xf numFmtId="165" fontId="22" fillId="34" borderId="24" xfId="1" applyFont="1" applyFill="1" applyBorder="1" applyAlignment="1">
      <alignment horizontal="center" vertical="center" wrapText="1"/>
    </xf>
    <xf numFmtId="165" fontId="22" fillId="34" borderId="24" xfId="1" applyFont="1" applyFill="1" applyBorder="1" applyAlignment="1">
      <alignment horizontal="center" vertical="center"/>
    </xf>
    <xf numFmtId="165" fontId="22" fillId="34" borderId="24" xfId="1" applyFont="1" applyFill="1" applyBorder="1" applyAlignment="1">
      <alignment vertical="center"/>
    </xf>
    <xf numFmtId="10" fontId="22" fillId="34" borderId="24" xfId="2" applyNumberFormat="1" applyFont="1" applyFill="1" applyBorder="1" applyAlignment="1">
      <alignment horizontal="center" vertical="center"/>
    </xf>
    <xf numFmtId="10" fontId="22" fillId="34" borderId="52" xfId="2" applyNumberFormat="1" applyFont="1" applyFill="1" applyBorder="1" applyAlignment="1">
      <alignment horizontal="right" vertical="center"/>
    </xf>
    <xf numFmtId="0" fontId="24" fillId="33" borderId="53" xfId="0" applyFont="1" applyFill="1" applyBorder="1" applyAlignment="1">
      <alignment horizontal="left" vertical="center" wrapText="1"/>
    </xf>
    <xf numFmtId="0" fontId="24" fillId="33" borderId="54" xfId="0" applyFont="1" applyFill="1" applyBorder="1" applyAlignment="1">
      <alignment horizontal="left" vertical="center" wrapText="1"/>
    </xf>
    <xf numFmtId="0" fontId="21" fillId="33" borderId="54" xfId="0" applyFont="1" applyFill="1" applyBorder="1" applyAlignment="1">
      <alignment horizontal="left" vertical="center" wrapText="1"/>
    </xf>
    <xf numFmtId="0" fontId="24" fillId="33" borderId="54" xfId="0" applyFont="1" applyFill="1" applyBorder="1" applyAlignment="1">
      <alignment horizontal="left" wrapText="1"/>
    </xf>
    <xf numFmtId="0" fontId="21" fillId="33" borderId="54" xfId="0" applyFont="1" applyFill="1" applyBorder="1" applyAlignment="1">
      <alignment horizontal="left" wrapText="1"/>
    </xf>
    <xf numFmtId="3" fontId="24" fillId="35" borderId="32" xfId="0" applyNumberFormat="1" applyFont="1" applyFill="1" applyBorder="1" applyAlignment="1">
      <alignment horizontal="left" wrapText="1"/>
    </xf>
    <xf numFmtId="4" fontId="22" fillId="34" borderId="16" xfId="1" applyNumberFormat="1" applyFont="1" applyFill="1" applyBorder="1"/>
    <xf numFmtId="165" fontId="22" fillId="34" borderId="35" xfId="1" applyFont="1" applyFill="1" applyBorder="1" applyAlignment="1"/>
    <xf numFmtId="165" fontId="23" fillId="33" borderId="18" xfId="1" applyFont="1" applyFill="1" applyBorder="1" applyAlignment="1">
      <alignment horizontal="center" vertical="center" wrapText="1"/>
    </xf>
    <xf numFmtId="10" fontId="21" fillId="33" borderId="31" xfId="2" applyNumberFormat="1" applyFont="1" applyFill="1" applyBorder="1" applyAlignment="1">
      <alignment horizontal="right" vertical="center" wrapText="1"/>
    </xf>
    <xf numFmtId="49" fontId="24" fillId="34" borderId="11" xfId="0" applyNumberFormat="1" applyFont="1" applyFill="1" applyBorder="1" applyAlignment="1">
      <alignment horizontal="left" vertical="center"/>
    </xf>
    <xf numFmtId="49" fontId="24" fillId="34" borderId="30" xfId="0" applyNumberFormat="1" applyFont="1" applyFill="1" applyBorder="1" applyAlignment="1">
      <alignment horizontal="left" vertical="center" wrapText="1"/>
    </xf>
    <xf numFmtId="49" fontId="24" fillId="33" borderId="30" xfId="0" applyNumberFormat="1" applyFont="1" applyFill="1" applyBorder="1" applyAlignment="1">
      <alignment horizontal="left" vertical="center" wrapText="1"/>
    </xf>
    <xf numFmtId="49" fontId="21" fillId="33" borderId="30" xfId="0" applyNumberFormat="1" applyFont="1" applyFill="1" applyBorder="1" applyAlignment="1">
      <alignment horizontal="left" vertical="center" wrapText="1"/>
    </xf>
    <xf numFmtId="49" fontId="24" fillId="33" borderId="32" xfId="0" applyNumberFormat="1" applyFont="1" applyFill="1" applyBorder="1" applyAlignment="1">
      <alignment horizontal="left" vertical="center" wrapText="1"/>
    </xf>
    <xf numFmtId="49" fontId="24" fillId="34" borderId="11" xfId="0" applyNumberFormat="1" applyFont="1" applyFill="1" applyBorder="1" applyAlignment="1">
      <alignment horizontal="center" vertical="center" wrapText="1"/>
    </xf>
    <xf numFmtId="0" fontId="24" fillId="35" borderId="30" xfId="0" applyFont="1" applyFill="1" applyBorder="1" applyAlignment="1">
      <alignment horizontal="left" wrapText="1"/>
    </xf>
    <xf numFmtId="3" fontId="21" fillId="35" borderId="32" xfId="0" applyNumberFormat="1" applyFont="1" applyFill="1" applyBorder="1" applyAlignment="1">
      <alignment horizontal="left" wrapText="1"/>
    </xf>
    <xf numFmtId="3" fontId="24" fillId="35" borderId="36" xfId="0" applyNumberFormat="1" applyFont="1" applyFill="1" applyBorder="1" applyAlignment="1">
      <alignment horizontal="left" wrapText="1"/>
    </xf>
    <xf numFmtId="3" fontId="21" fillId="35" borderId="36" xfId="0" applyNumberFormat="1" applyFont="1" applyFill="1" applyBorder="1" applyAlignment="1">
      <alignment horizontal="left" wrapText="1"/>
    </xf>
    <xf numFmtId="3" fontId="21" fillId="35" borderId="16" xfId="0" applyNumberFormat="1" applyFont="1" applyFill="1" applyBorder="1" applyAlignment="1">
      <alignment horizontal="left" wrapText="1"/>
    </xf>
    <xf numFmtId="3" fontId="24" fillId="35" borderId="16" xfId="0" applyNumberFormat="1" applyFont="1" applyFill="1" applyBorder="1" applyAlignment="1">
      <alignment horizontal="left" wrapText="1"/>
    </xf>
    <xf numFmtId="49" fontId="21" fillId="33" borderId="36" xfId="0" applyNumberFormat="1" applyFont="1" applyFill="1" applyBorder="1" applyAlignment="1">
      <alignment horizontal="left" vertical="center" wrapText="1"/>
    </xf>
    <xf numFmtId="49" fontId="24" fillId="33" borderId="37" xfId="0" applyNumberFormat="1" applyFont="1" applyFill="1" applyBorder="1" applyAlignment="1">
      <alignment horizontal="left" vertical="center" wrapText="1"/>
    </xf>
    <xf numFmtId="0" fontId="24" fillId="34" borderId="34" xfId="0" applyFont="1" applyFill="1" applyBorder="1" applyAlignment="1">
      <alignment horizontal="left"/>
    </xf>
    <xf numFmtId="165" fontId="21" fillId="33" borderId="23" xfId="1" applyFont="1" applyFill="1" applyBorder="1"/>
    <xf numFmtId="0" fontId="24" fillId="33" borderId="0" xfId="0" applyFont="1" applyFill="1" applyBorder="1" applyAlignment="1"/>
    <xf numFmtId="0" fontId="21" fillId="33" borderId="41" xfId="0" applyFont="1" applyFill="1" applyBorder="1"/>
    <xf numFmtId="165" fontId="21" fillId="33" borderId="17" xfId="1" applyFont="1" applyFill="1" applyBorder="1"/>
    <xf numFmtId="165" fontId="25" fillId="33" borderId="0" xfId="1" applyFont="1" applyFill="1" applyBorder="1" applyAlignment="1"/>
    <xf numFmtId="0" fontId="22" fillId="33" borderId="0" xfId="0" applyFont="1" applyFill="1" applyBorder="1" applyAlignment="1">
      <alignment horizontal="right"/>
    </xf>
    <xf numFmtId="4" fontId="23" fillId="33" borderId="41" xfId="0" applyNumberFormat="1" applyFont="1" applyFill="1" applyBorder="1"/>
    <xf numFmtId="4" fontId="23" fillId="33" borderId="17" xfId="0" applyNumberFormat="1" applyFont="1" applyFill="1" applyBorder="1"/>
    <xf numFmtId="165" fontId="21" fillId="33" borderId="18" xfId="1" applyFont="1" applyFill="1" applyBorder="1"/>
    <xf numFmtId="165" fontId="26" fillId="33" borderId="0" xfId="1" applyFont="1" applyFill="1" applyBorder="1" applyAlignment="1">
      <alignment vertical="top" wrapText="1"/>
    </xf>
    <xf numFmtId="10" fontId="23" fillId="33" borderId="0" xfId="2" applyNumberFormat="1" applyFont="1" applyFill="1" applyBorder="1" applyAlignment="1">
      <alignment wrapText="1"/>
    </xf>
    <xf numFmtId="10" fontId="22" fillId="33" borderId="0" xfId="2" applyNumberFormat="1" applyFont="1" applyFill="1" applyBorder="1" applyAlignment="1">
      <alignment wrapText="1"/>
    </xf>
    <xf numFmtId="9" fontId="25" fillId="33" borderId="0" xfId="2" applyFont="1" applyFill="1" applyBorder="1" applyAlignment="1"/>
    <xf numFmtId="0" fontId="24" fillId="33" borderId="50" xfId="0" applyFont="1" applyFill="1" applyBorder="1" applyAlignment="1">
      <alignment horizontal="left"/>
    </xf>
    <xf numFmtId="0" fontId="22" fillId="33" borderId="50" xfId="0" applyFont="1" applyFill="1" applyBorder="1" applyAlignment="1">
      <alignment horizontal="left"/>
    </xf>
    <xf numFmtId="0" fontId="22" fillId="33" borderId="50" xfId="0" applyFont="1" applyFill="1" applyBorder="1" applyAlignment="1">
      <alignment horizontal="center"/>
    </xf>
    <xf numFmtId="165" fontId="22" fillId="33" borderId="50" xfId="1" applyFont="1" applyFill="1" applyBorder="1" applyAlignment="1"/>
    <xf numFmtId="10" fontId="23" fillId="33" borderId="55" xfId="2" applyNumberFormat="1" applyFont="1" applyFill="1" applyBorder="1" applyAlignment="1">
      <alignment horizontal="right"/>
    </xf>
    <xf numFmtId="165" fontId="19" fillId="34" borderId="12" xfId="1" applyFont="1" applyFill="1" applyBorder="1" applyAlignment="1">
      <alignment horizontal="right"/>
    </xf>
    <xf numFmtId="10" fontId="19" fillId="34" borderId="15" xfId="2" applyNumberFormat="1" applyFont="1" applyFill="1" applyBorder="1" applyAlignment="1">
      <alignment horizontal="right"/>
    </xf>
    <xf numFmtId="0" fontId="19" fillId="33" borderId="14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9" fillId="33" borderId="28" xfId="0" applyFont="1" applyFill="1" applyBorder="1" applyAlignment="1">
      <alignment horizontal="center"/>
    </xf>
    <xf numFmtId="0" fontId="22" fillId="33" borderId="0" xfId="0" applyFont="1" applyFill="1" applyBorder="1" applyAlignment="1">
      <alignment horizontal="center"/>
    </xf>
    <xf numFmtId="0" fontId="20" fillId="33" borderId="14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9" fillId="33" borderId="28" xfId="0" applyFont="1" applyFill="1" applyBorder="1" applyAlignment="1">
      <alignment horizontal="center"/>
    </xf>
    <xf numFmtId="0" fontId="19" fillId="33" borderId="25" xfId="0" applyFont="1" applyFill="1" applyBorder="1" applyAlignment="1">
      <alignment horizontal="center"/>
    </xf>
    <xf numFmtId="0" fontId="19" fillId="33" borderId="26" xfId="0" applyFont="1" applyFill="1" applyBorder="1" applyAlignment="1">
      <alignment horizontal="center"/>
    </xf>
    <xf numFmtId="0" fontId="19" fillId="33" borderId="27" xfId="0" applyFont="1" applyFill="1" applyBorder="1" applyAlignment="1">
      <alignment horizontal="center"/>
    </xf>
    <xf numFmtId="0" fontId="24" fillId="34" borderId="11" xfId="0" applyFont="1" applyFill="1" applyBorder="1" applyAlignment="1">
      <alignment horizontal="left"/>
    </xf>
    <xf numFmtId="0" fontId="24" fillId="34" borderId="12" xfId="0" applyFont="1" applyFill="1" applyBorder="1" applyAlignment="1">
      <alignment horizontal="left"/>
    </xf>
    <xf numFmtId="0" fontId="20" fillId="33" borderId="14" xfId="0" applyFont="1" applyFill="1" applyBorder="1" applyAlignment="1">
      <alignment horizontal="center"/>
    </xf>
    <xf numFmtId="0" fontId="20" fillId="33" borderId="0" xfId="0" applyFont="1" applyFill="1" applyBorder="1" applyAlignment="1">
      <alignment horizontal="center"/>
    </xf>
    <xf numFmtId="0" fontId="20" fillId="33" borderId="28" xfId="0" applyFont="1" applyFill="1" applyBorder="1" applyAlignment="1">
      <alignment horizontal="center"/>
    </xf>
    <xf numFmtId="0" fontId="24" fillId="34" borderId="45" xfId="0" applyFont="1" applyFill="1" applyBorder="1" applyAlignment="1">
      <alignment horizontal="left"/>
    </xf>
    <xf numFmtId="0" fontId="24" fillId="34" borderId="46" xfId="0" applyFont="1" applyFill="1" applyBorder="1" applyAlignment="1">
      <alignment horizontal="left"/>
    </xf>
    <xf numFmtId="0" fontId="24" fillId="34" borderId="47" xfId="0" applyFont="1" applyFill="1" applyBorder="1" applyAlignment="1">
      <alignment horizontal="left"/>
    </xf>
    <xf numFmtId="0" fontId="22" fillId="33" borderId="16" xfId="0" applyFont="1" applyFill="1" applyBorder="1" applyAlignment="1">
      <alignment horizontal="center"/>
    </xf>
    <xf numFmtId="164" fontId="20" fillId="33" borderId="14" xfId="44" applyFont="1" applyFill="1" applyBorder="1" applyAlignment="1">
      <alignment horizontal="center"/>
    </xf>
    <xf numFmtId="164" fontId="20" fillId="33" borderId="0" xfId="44" applyFont="1" applyFill="1" applyBorder="1" applyAlignment="1">
      <alignment horizontal="center"/>
    </xf>
    <xf numFmtId="164" fontId="20" fillId="33" borderId="28" xfId="44" applyFont="1" applyFill="1" applyBorder="1" applyAlignment="1">
      <alignment horizontal="center"/>
    </xf>
    <xf numFmtId="4" fontId="19" fillId="34" borderId="16" xfId="0" applyNumberFormat="1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24" fillId="34" borderId="39" xfId="0" applyFont="1" applyFill="1" applyBorder="1" applyAlignment="1">
      <alignment horizontal="left"/>
    </xf>
    <xf numFmtId="0" fontId="24" fillId="34" borderId="22" xfId="0" applyFont="1" applyFill="1" applyBorder="1" applyAlignment="1">
      <alignment horizontal="left"/>
    </xf>
    <xf numFmtId="4" fontId="19" fillId="34" borderId="11" xfId="0" applyNumberFormat="1" applyFont="1" applyFill="1" applyBorder="1" applyAlignment="1">
      <alignment horizontal="center"/>
    </xf>
    <xf numFmtId="4" fontId="19" fillId="34" borderId="12" xfId="0" applyNumberFormat="1" applyFont="1" applyFill="1" applyBorder="1" applyAlignment="1">
      <alignment horizontal="center"/>
    </xf>
    <xf numFmtId="0" fontId="22" fillId="33" borderId="0" xfId="0" applyFont="1" applyFill="1" applyBorder="1" applyAlignment="1">
      <alignment horizontal="center"/>
    </xf>
  </cellXfs>
  <cellStyles count="45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/>
    <cellStyle name="Moneda" xfId="44" builtinId="4"/>
    <cellStyle name="Neutral" xfId="10" builtinId="28" customBuiltin="1"/>
    <cellStyle name="Normal" xfId="0" builtinId="0"/>
    <cellStyle name="Notas" xfId="17" builtinId="10" customBuiltin="1"/>
    <cellStyle name="Porcentaje" xfId="2" builtinId="5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2"/>
  <sheetViews>
    <sheetView topLeftCell="A6" zoomScaleNormal="100" workbookViewId="0">
      <selection activeCell="E23" sqref="E23"/>
    </sheetView>
  </sheetViews>
  <sheetFormatPr baseColWidth="10" defaultColWidth="11.42578125" defaultRowHeight="14.25" x14ac:dyDescent="0.2"/>
  <cols>
    <col min="1" max="1" width="9.42578125" style="34" customWidth="1"/>
    <col min="2" max="2" width="15.85546875" style="34" customWidth="1"/>
    <col min="3" max="3" width="46.28515625" style="25" customWidth="1"/>
    <col min="4" max="4" width="22.28515625" style="101" customWidth="1"/>
    <col min="5" max="5" width="18.28515625" style="101" customWidth="1"/>
    <col min="6" max="6" width="26" style="115" bestFit="1" customWidth="1"/>
    <col min="7" max="7" width="20.28515625" style="115" bestFit="1" customWidth="1"/>
    <col min="8" max="8" width="22.140625" style="101" customWidth="1"/>
    <col min="9" max="9" width="20.28515625" style="46" bestFit="1" customWidth="1"/>
    <col min="10" max="10" width="13.42578125" style="161" bestFit="1" customWidth="1"/>
    <col min="11" max="11" width="19.140625" style="11" bestFit="1" customWidth="1"/>
    <col min="12" max="12" width="20.28515625" style="11" bestFit="1" customWidth="1"/>
    <col min="13" max="13" width="21.7109375" style="11" customWidth="1"/>
    <col min="14" max="14" width="24.42578125" style="11" bestFit="1" customWidth="1"/>
    <col min="15" max="21" width="11.42578125" style="11"/>
    <col min="22" max="22" width="11.42578125" style="163"/>
    <col min="23" max="257" width="11.42578125" style="25"/>
    <col min="258" max="258" width="10.7109375" style="25" customWidth="1"/>
    <col min="259" max="259" width="18.28515625" style="25" bestFit="1" customWidth="1"/>
    <col min="260" max="260" width="53.5703125" style="25" customWidth="1"/>
    <col min="261" max="261" width="25.28515625" style="25" customWidth="1"/>
    <col min="262" max="262" width="27.28515625" style="25" customWidth="1"/>
    <col min="263" max="263" width="29.42578125" style="25" customWidth="1"/>
    <col min="264" max="264" width="27" style="25" customWidth="1"/>
    <col min="265" max="265" width="25.42578125" style="25" customWidth="1"/>
    <col min="266" max="266" width="17.140625" style="25" customWidth="1"/>
    <col min="267" max="267" width="19.140625" style="25" bestFit="1" customWidth="1"/>
    <col min="268" max="513" width="11.42578125" style="25"/>
    <col min="514" max="514" width="10.7109375" style="25" customWidth="1"/>
    <col min="515" max="515" width="18.28515625" style="25" bestFit="1" customWidth="1"/>
    <col min="516" max="516" width="53.5703125" style="25" customWidth="1"/>
    <col min="517" max="517" width="25.28515625" style="25" customWidth="1"/>
    <col min="518" max="518" width="27.28515625" style="25" customWidth="1"/>
    <col min="519" max="519" width="29.42578125" style="25" customWidth="1"/>
    <col min="520" max="520" width="27" style="25" customWidth="1"/>
    <col min="521" max="521" width="25.42578125" style="25" customWidth="1"/>
    <col min="522" max="522" width="17.140625" style="25" customWidth="1"/>
    <col min="523" max="523" width="19.140625" style="25" bestFit="1" customWidth="1"/>
    <col min="524" max="769" width="11.42578125" style="25"/>
    <col min="770" max="770" width="10.7109375" style="25" customWidth="1"/>
    <col min="771" max="771" width="18.28515625" style="25" bestFit="1" customWidth="1"/>
    <col min="772" max="772" width="53.5703125" style="25" customWidth="1"/>
    <col min="773" max="773" width="25.28515625" style="25" customWidth="1"/>
    <col min="774" max="774" width="27.28515625" style="25" customWidth="1"/>
    <col min="775" max="775" width="29.42578125" style="25" customWidth="1"/>
    <col min="776" max="776" width="27" style="25" customWidth="1"/>
    <col min="777" max="777" width="25.42578125" style="25" customWidth="1"/>
    <col min="778" max="778" width="17.140625" style="25" customWidth="1"/>
    <col min="779" max="779" width="19.140625" style="25" bestFit="1" customWidth="1"/>
    <col min="780" max="1025" width="11.42578125" style="25"/>
    <col min="1026" max="1026" width="10.7109375" style="25" customWidth="1"/>
    <col min="1027" max="1027" width="18.28515625" style="25" bestFit="1" customWidth="1"/>
    <col min="1028" max="1028" width="53.5703125" style="25" customWidth="1"/>
    <col min="1029" max="1029" width="25.28515625" style="25" customWidth="1"/>
    <col min="1030" max="1030" width="27.28515625" style="25" customWidth="1"/>
    <col min="1031" max="1031" width="29.42578125" style="25" customWidth="1"/>
    <col min="1032" max="1032" width="27" style="25" customWidth="1"/>
    <col min="1033" max="1033" width="25.42578125" style="25" customWidth="1"/>
    <col min="1034" max="1034" width="17.140625" style="25" customWidth="1"/>
    <col min="1035" max="1035" width="19.140625" style="25" bestFit="1" customWidth="1"/>
    <col min="1036" max="1281" width="11.42578125" style="25"/>
    <col min="1282" max="1282" width="10.7109375" style="25" customWidth="1"/>
    <col min="1283" max="1283" width="18.28515625" style="25" bestFit="1" customWidth="1"/>
    <col min="1284" max="1284" width="53.5703125" style="25" customWidth="1"/>
    <col min="1285" max="1285" width="25.28515625" style="25" customWidth="1"/>
    <col min="1286" max="1286" width="27.28515625" style="25" customWidth="1"/>
    <col min="1287" max="1287" width="29.42578125" style="25" customWidth="1"/>
    <col min="1288" max="1288" width="27" style="25" customWidth="1"/>
    <col min="1289" max="1289" width="25.42578125" style="25" customWidth="1"/>
    <col min="1290" max="1290" width="17.140625" style="25" customWidth="1"/>
    <col min="1291" max="1291" width="19.140625" style="25" bestFit="1" customWidth="1"/>
    <col min="1292" max="1537" width="11.42578125" style="25"/>
    <col min="1538" max="1538" width="10.7109375" style="25" customWidth="1"/>
    <col min="1539" max="1539" width="18.28515625" style="25" bestFit="1" customWidth="1"/>
    <col min="1540" max="1540" width="53.5703125" style="25" customWidth="1"/>
    <col min="1541" max="1541" width="25.28515625" style="25" customWidth="1"/>
    <col min="1542" max="1542" width="27.28515625" style="25" customWidth="1"/>
    <col min="1543" max="1543" width="29.42578125" style="25" customWidth="1"/>
    <col min="1544" max="1544" width="27" style="25" customWidth="1"/>
    <col min="1545" max="1545" width="25.42578125" style="25" customWidth="1"/>
    <col min="1546" max="1546" width="17.140625" style="25" customWidth="1"/>
    <col min="1547" max="1547" width="19.140625" style="25" bestFit="1" customWidth="1"/>
    <col min="1548" max="1793" width="11.42578125" style="25"/>
    <col min="1794" max="1794" width="10.7109375" style="25" customWidth="1"/>
    <col min="1795" max="1795" width="18.28515625" style="25" bestFit="1" customWidth="1"/>
    <col min="1796" max="1796" width="53.5703125" style="25" customWidth="1"/>
    <col min="1797" max="1797" width="25.28515625" style="25" customWidth="1"/>
    <col min="1798" max="1798" width="27.28515625" style="25" customWidth="1"/>
    <col min="1799" max="1799" width="29.42578125" style="25" customWidth="1"/>
    <col min="1800" max="1800" width="27" style="25" customWidth="1"/>
    <col min="1801" max="1801" width="25.42578125" style="25" customWidth="1"/>
    <col min="1802" max="1802" width="17.140625" style="25" customWidth="1"/>
    <col min="1803" max="1803" width="19.140625" style="25" bestFit="1" customWidth="1"/>
    <col min="1804" max="2049" width="11.42578125" style="25"/>
    <col min="2050" max="2050" width="10.7109375" style="25" customWidth="1"/>
    <col min="2051" max="2051" width="18.28515625" style="25" bestFit="1" customWidth="1"/>
    <col min="2052" max="2052" width="53.5703125" style="25" customWidth="1"/>
    <col min="2053" max="2053" width="25.28515625" style="25" customWidth="1"/>
    <col min="2054" max="2054" width="27.28515625" style="25" customWidth="1"/>
    <col min="2055" max="2055" width="29.42578125" style="25" customWidth="1"/>
    <col min="2056" max="2056" width="27" style="25" customWidth="1"/>
    <col min="2057" max="2057" width="25.42578125" style="25" customWidth="1"/>
    <col min="2058" max="2058" width="17.140625" style="25" customWidth="1"/>
    <col min="2059" max="2059" width="19.140625" style="25" bestFit="1" customWidth="1"/>
    <col min="2060" max="2305" width="11.42578125" style="25"/>
    <col min="2306" max="2306" width="10.7109375" style="25" customWidth="1"/>
    <col min="2307" max="2307" width="18.28515625" style="25" bestFit="1" customWidth="1"/>
    <col min="2308" max="2308" width="53.5703125" style="25" customWidth="1"/>
    <col min="2309" max="2309" width="25.28515625" style="25" customWidth="1"/>
    <col min="2310" max="2310" width="27.28515625" style="25" customWidth="1"/>
    <col min="2311" max="2311" width="29.42578125" style="25" customWidth="1"/>
    <col min="2312" max="2312" width="27" style="25" customWidth="1"/>
    <col min="2313" max="2313" width="25.42578125" style="25" customWidth="1"/>
    <col min="2314" max="2314" width="17.140625" style="25" customWidth="1"/>
    <col min="2315" max="2315" width="19.140625" style="25" bestFit="1" customWidth="1"/>
    <col min="2316" max="2561" width="11.42578125" style="25"/>
    <col min="2562" max="2562" width="10.7109375" style="25" customWidth="1"/>
    <col min="2563" max="2563" width="18.28515625" style="25" bestFit="1" customWidth="1"/>
    <col min="2564" max="2564" width="53.5703125" style="25" customWidth="1"/>
    <col min="2565" max="2565" width="25.28515625" style="25" customWidth="1"/>
    <col min="2566" max="2566" width="27.28515625" style="25" customWidth="1"/>
    <col min="2567" max="2567" width="29.42578125" style="25" customWidth="1"/>
    <col min="2568" max="2568" width="27" style="25" customWidth="1"/>
    <col min="2569" max="2569" width="25.42578125" style="25" customWidth="1"/>
    <col min="2570" max="2570" width="17.140625" style="25" customWidth="1"/>
    <col min="2571" max="2571" width="19.140625" style="25" bestFit="1" customWidth="1"/>
    <col min="2572" max="2817" width="11.42578125" style="25"/>
    <col min="2818" max="2818" width="10.7109375" style="25" customWidth="1"/>
    <col min="2819" max="2819" width="18.28515625" style="25" bestFit="1" customWidth="1"/>
    <col min="2820" max="2820" width="53.5703125" style="25" customWidth="1"/>
    <col min="2821" max="2821" width="25.28515625" style="25" customWidth="1"/>
    <col min="2822" max="2822" width="27.28515625" style="25" customWidth="1"/>
    <col min="2823" max="2823" width="29.42578125" style="25" customWidth="1"/>
    <col min="2824" max="2824" width="27" style="25" customWidth="1"/>
    <col min="2825" max="2825" width="25.42578125" style="25" customWidth="1"/>
    <col min="2826" max="2826" width="17.140625" style="25" customWidth="1"/>
    <col min="2827" max="2827" width="19.140625" style="25" bestFit="1" customWidth="1"/>
    <col min="2828" max="3073" width="11.42578125" style="25"/>
    <col min="3074" max="3074" width="10.7109375" style="25" customWidth="1"/>
    <col min="3075" max="3075" width="18.28515625" style="25" bestFit="1" customWidth="1"/>
    <col min="3076" max="3076" width="53.5703125" style="25" customWidth="1"/>
    <col min="3077" max="3077" width="25.28515625" style="25" customWidth="1"/>
    <col min="3078" max="3078" width="27.28515625" style="25" customWidth="1"/>
    <col min="3079" max="3079" width="29.42578125" style="25" customWidth="1"/>
    <col min="3080" max="3080" width="27" style="25" customWidth="1"/>
    <col min="3081" max="3081" width="25.42578125" style="25" customWidth="1"/>
    <col min="3082" max="3082" width="17.140625" style="25" customWidth="1"/>
    <col min="3083" max="3083" width="19.140625" style="25" bestFit="1" customWidth="1"/>
    <col min="3084" max="3329" width="11.42578125" style="25"/>
    <col min="3330" max="3330" width="10.7109375" style="25" customWidth="1"/>
    <col min="3331" max="3331" width="18.28515625" style="25" bestFit="1" customWidth="1"/>
    <col min="3332" max="3332" width="53.5703125" style="25" customWidth="1"/>
    <col min="3333" max="3333" width="25.28515625" style="25" customWidth="1"/>
    <col min="3334" max="3334" width="27.28515625" style="25" customWidth="1"/>
    <col min="3335" max="3335" width="29.42578125" style="25" customWidth="1"/>
    <col min="3336" max="3336" width="27" style="25" customWidth="1"/>
    <col min="3337" max="3337" width="25.42578125" style="25" customWidth="1"/>
    <col min="3338" max="3338" width="17.140625" style="25" customWidth="1"/>
    <col min="3339" max="3339" width="19.140625" style="25" bestFit="1" customWidth="1"/>
    <col min="3340" max="3585" width="11.42578125" style="25"/>
    <col min="3586" max="3586" width="10.7109375" style="25" customWidth="1"/>
    <col min="3587" max="3587" width="18.28515625" style="25" bestFit="1" customWidth="1"/>
    <col min="3588" max="3588" width="53.5703125" style="25" customWidth="1"/>
    <col min="3589" max="3589" width="25.28515625" style="25" customWidth="1"/>
    <col min="3590" max="3590" width="27.28515625" style="25" customWidth="1"/>
    <col min="3591" max="3591" width="29.42578125" style="25" customWidth="1"/>
    <col min="3592" max="3592" width="27" style="25" customWidth="1"/>
    <col min="3593" max="3593" width="25.42578125" style="25" customWidth="1"/>
    <col min="3594" max="3594" width="17.140625" style="25" customWidth="1"/>
    <col min="3595" max="3595" width="19.140625" style="25" bestFit="1" customWidth="1"/>
    <col min="3596" max="3841" width="11.42578125" style="25"/>
    <col min="3842" max="3842" width="10.7109375" style="25" customWidth="1"/>
    <col min="3843" max="3843" width="18.28515625" style="25" bestFit="1" customWidth="1"/>
    <col min="3844" max="3844" width="53.5703125" style="25" customWidth="1"/>
    <col min="3845" max="3845" width="25.28515625" style="25" customWidth="1"/>
    <col min="3846" max="3846" width="27.28515625" style="25" customWidth="1"/>
    <col min="3847" max="3847" width="29.42578125" style="25" customWidth="1"/>
    <col min="3848" max="3848" width="27" style="25" customWidth="1"/>
    <col min="3849" max="3849" width="25.42578125" style="25" customWidth="1"/>
    <col min="3850" max="3850" width="17.140625" style="25" customWidth="1"/>
    <col min="3851" max="3851" width="19.140625" style="25" bestFit="1" customWidth="1"/>
    <col min="3852" max="4097" width="11.42578125" style="25"/>
    <col min="4098" max="4098" width="10.7109375" style="25" customWidth="1"/>
    <col min="4099" max="4099" width="18.28515625" style="25" bestFit="1" customWidth="1"/>
    <col min="4100" max="4100" width="53.5703125" style="25" customWidth="1"/>
    <col min="4101" max="4101" width="25.28515625" style="25" customWidth="1"/>
    <col min="4102" max="4102" width="27.28515625" style="25" customWidth="1"/>
    <col min="4103" max="4103" width="29.42578125" style="25" customWidth="1"/>
    <col min="4104" max="4104" width="27" style="25" customWidth="1"/>
    <col min="4105" max="4105" width="25.42578125" style="25" customWidth="1"/>
    <col min="4106" max="4106" width="17.140625" style="25" customWidth="1"/>
    <col min="4107" max="4107" width="19.140625" style="25" bestFit="1" customWidth="1"/>
    <col min="4108" max="4353" width="11.42578125" style="25"/>
    <col min="4354" max="4354" width="10.7109375" style="25" customWidth="1"/>
    <col min="4355" max="4355" width="18.28515625" style="25" bestFit="1" customWidth="1"/>
    <col min="4356" max="4356" width="53.5703125" style="25" customWidth="1"/>
    <col min="4357" max="4357" width="25.28515625" style="25" customWidth="1"/>
    <col min="4358" max="4358" width="27.28515625" style="25" customWidth="1"/>
    <col min="4359" max="4359" width="29.42578125" style="25" customWidth="1"/>
    <col min="4360" max="4360" width="27" style="25" customWidth="1"/>
    <col min="4361" max="4361" width="25.42578125" style="25" customWidth="1"/>
    <col min="4362" max="4362" width="17.140625" style="25" customWidth="1"/>
    <col min="4363" max="4363" width="19.140625" style="25" bestFit="1" customWidth="1"/>
    <col min="4364" max="4609" width="11.42578125" style="25"/>
    <col min="4610" max="4610" width="10.7109375" style="25" customWidth="1"/>
    <col min="4611" max="4611" width="18.28515625" style="25" bestFit="1" customWidth="1"/>
    <col min="4612" max="4612" width="53.5703125" style="25" customWidth="1"/>
    <col min="4613" max="4613" width="25.28515625" style="25" customWidth="1"/>
    <col min="4614" max="4614" width="27.28515625" style="25" customWidth="1"/>
    <col min="4615" max="4615" width="29.42578125" style="25" customWidth="1"/>
    <col min="4616" max="4616" width="27" style="25" customWidth="1"/>
    <col min="4617" max="4617" width="25.42578125" style="25" customWidth="1"/>
    <col min="4618" max="4618" width="17.140625" style="25" customWidth="1"/>
    <col min="4619" max="4619" width="19.140625" style="25" bestFit="1" customWidth="1"/>
    <col min="4620" max="4865" width="11.42578125" style="25"/>
    <col min="4866" max="4866" width="10.7109375" style="25" customWidth="1"/>
    <col min="4867" max="4867" width="18.28515625" style="25" bestFit="1" customWidth="1"/>
    <col min="4868" max="4868" width="53.5703125" style="25" customWidth="1"/>
    <col min="4869" max="4869" width="25.28515625" style="25" customWidth="1"/>
    <col min="4870" max="4870" width="27.28515625" style="25" customWidth="1"/>
    <col min="4871" max="4871" width="29.42578125" style="25" customWidth="1"/>
    <col min="4872" max="4872" width="27" style="25" customWidth="1"/>
    <col min="4873" max="4873" width="25.42578125" style="25" customWidth="1"/>
    <col min="4874" max="4874" width="17.140625" style="25" customWidth="1"/>
    <col min="4875" max="4875" width="19.140625" style="25" bestFit="1" customWidth="1"/>
    <col min="4876" max="5121" width="11.42578125" style="25"/>
    <col min="5122" max="5122" width="10.7109375" style="25" customWidth="1"/>
    <col min="5123" max="5123" width="18.28515625" style="25" bestFit="1" customWidth="1"/>
    <col min="5124" max="5124" width="53.5703125" style="25" customWidth="1"/>
    <col min="5125" max="5125" width="25.28515625" style="25" customWidth="1"/>
    <col min="5126" max="5126" width="27.28515625" style="25" customWidth="1"/>
    <col min="5127" max="5127" width="29.42578125" style="25" customWidth="1"/>
    <col min="5128" max="5128" width="27" style="25" customWidth="1"/>
    <col min="5129" max="5129" width="25.42578125" style="25" customWidth="1"/>
    <col min="5130" max="5130" width="17.140625" style="25" customWidth="1"/>
    <col min="5131" max="5131" width="19.140625" style="25" bestFit="1" customWidth="1"/>
    <col min="5132" max="5377" width="11.42578125" style="25"/>
    <col min="5378" max="5378" width="10.7109375" style="25" customWidth="1"/>
    <col min="5379" max="5379" width="18.28515625" style="25" bestFit="1" customWidth="1"/>
    <col min="5380" max="5380" width="53.5703125" style="25" customWidth="1"/>
    <col min="5381" max="5381" width="25.28515625" style="25" customWidth="1"/>
    <col min="5382" max="5382" width="27.28515625" style="25" customWidth="1"/>
    <col min="5383" max="5383" width="29.42578125" style="25" customWidth="1"/>
    <col min="5384" max="5384" width="27" style="25" customWidth="1"/>
    <col min="5385" max="5385" width="25.42578125" style="25" customWidth="1"/>
    <col min="5386" max="5386" width="17.140625" style="25" customWidth="1"/>
    <col min="5387" max="5387" width="19.140625" style="25" bestFit="1" customWidth="1"/>
    <col min="5388" max="5633" width="11.42578125" style="25"/>
    <col min="5634" max="5634" width="10.7109375" style="25" customWidth="1"/>
    <col min="5635" max="5635" width="18.28515625" style="25" bestFit="1" customWidth="1"/>
    <col min="5636" max="5636" width="53.5703125" style="25" customWidth="1"/>
    <col min="5637" max="5637" width="25.28515625" style="25" customWidth="1"/>
    <col min="5638" max="5638" width="27.28515625" style="25" customWidth="1"/>
    <col min="5639" max="5639" width="29.42578125" style="25" customWidth="1"/>
    <col min="5640" max="5640" width="27" style="25" customWidth="1"/>
    <col min="5641" max="5641" width="25.42578125" style="25" customWidth="1"/>
    <col min="5642" max="5642" width="17.140625" style="25" customWidth="1"/>
    <col min="5643" max="5643" width="19.140625" style="25" bestFit="1" customWidth="1"/>
    <col min="5644" max="5889" width="11.42578125" style="25"/>
    <col min="5890" max="5890" width="10.7109375" style="25" customWidth="1"/>
    <col min="5891" max="5891" width="18.28515625" style="25" bestFit="1" customWidth="1"/>
    <col min="5892" max="5892" width="53.5703125" style="25" customWidth="1"/>
    <col min="5893" max="5893" width="25.28515625" style="25" customWidth="1"/>
    <col min="5894" max="5894" width="27.28515625" style="25" customWidth="1"/>
    <col min="5895" max="5895" width="29.42578125" style="25" customWidth="1"/>
    <col min="5896" max="5896" width="27" style="25" customWidth="1"/>
    <col min="5897" max="5897" width="25.42578125" style="25" customWidth="1"/>
    <col min="5898" max="5898" width="17.140625" style="25" customWidth="1"/>
    <col min="5899" max="5899" width="19.140625" style="25" bestFit="1" customWidth="1"/>
    <col min="5900" max="6145" width="11.42578125" style="25"/>
    <col min="6146" max="6146" width="10.7109375" style="25" customWidth="1"/>
    <col min="6147" max="6147" width="18.28515625" style="25" bestFit="1" customWidth="1"/>
    <col min="6148" max="6148" width="53.5703125" style="25" customWidth="1"/>
    <col min="6149" max="6149" width="25.28515625" style="25" customWidth="1"/>
    <col min="6150" max="6150" width="27.28515625" style="25" customWidth="1"/>
    <col min="6151" max="6151" width="29.42578125" style="25" customWidth="1"/>
    <col min="6152" max="6152" width="27" style="25" customWidth="1"/>
    <col min="6153" max="6153" width="25.42578125" style="25" customWidth="1"/>
    <col min="6154" max="6154" width="17.140625" style="25" customWidth="1"/>
    <col min="6155" max="6155" width="19.140625" style="25" bestFit="1" customWidth="1"/>
    <col min="6156" max="6401" width="11.42578125" style="25"/>
    <col min="6402" max="6402" width="10.7109375" style="25" customWidth="1"/>
    <col min="6403" max="6403" width="18.28515625" style="25" bestFit="1" customWidth="1"/>
    <col min="6404" max="6404" width="53.5703125" style="25" customWidth="1"/>
    <col min="6405" max="6405" width="25.28515625" style="25" customWidth="1"/>
    <col min="6406" max="6406" width="27.28515625" style="25" customWidth="1"/>
    <col min="6407" max="6407" width="29.42578125" style="25" customWidth="1"/>
    <col min="6408" max="6408" width="27" style="25" customWidth="1"/>
    <col min="6409" max="6409" width="25.42578125" style="25" customWidth="1"/>
    <col min="6410" max="6410" width="17.140625" style="25" customWidth="1"/>
    <col min="6411" max="6411" width="19.140625" style="25" bestFit="1" customWidth="1"/>
    <col min="6412" max="6657" width="11.42578125" style="25"/>
    <col min="6658" max="6658" width="10.7109375" style="25" customWidth="1"/>
    <col min="6659" max="6659" width="18.28515625" style="25" bestFit="1" customWidth="1"/>
    <col min="6660" max="6660" width="53.5703125" style="25" customWidth="1"/>
    <col min="6661" max="6661" width="25.28515625" style="25" customWidth="1"/>
    <col min="6662" max="6662" width="27.28515625" style="25" customWidth="1"/>
    <col min="6663" max="6663" width="29.42578125" style="25" customWidth="1"/>
    <col min="6664" max="6664" width="27" style="25" customWidth="1"/>
    <col min="6665" max="6665" width="25.42578125" style="25" customWidth="1"/>
    <col min="6666" max="6666" width="17.140625" style="25" customWidth="1"/>
    <col min="6667" max="6667" width="19.140625" style="25" bestFit="1" customWidth="1"/>
    <col min="6668" max="6913" width="11.42578125" style="25"/>
    <col min="6914" max="6914" width="10.7109375" style="25" customWidth="1"/>
    <col min="6915" max="6915" width="18.28515625" style="25" bestFit="1" customWidth="1"/>
    <col min="6916" max="6916" width="53.5703125" style="25" customWidth="1"/>
    <col min="6917" max="6917" width="25.28515625" style="25" customWidth="1"/>
    <col min="6918" max="6918" width="27.28515625" style="25" customWidth="1"/>
    <col min="6919" max="6919" width="29.42578125" style="25" customWidth="1"/>
    <col min="6920" max="6920" width="27" style="25" customWidth="1"/>
    <col min="6921" max="6921" width="25.42578125" style="25" customWidth="1"/>
    <col min="6922" max="6922" width="17.140625" style="25" customWidth="1"/>
    <col min="6923" max="6923" width="19.140625" style="25" bestFit="1" customWidth="1"/>
    <col min="6924" max="7169" width="11.42578125" style="25"/>
    <col min="7170" max="7170" width="10.7109375" style="25" customWidth="1"/>
    <col min="7171" max="7171" width="18.28515625" style="25" bestFit="1" customWidth="1"/>
    <col min="7172" max="7172" width="53.5703125" style="25" customWidth="1"/>
    <col min="7173" max="7173" width="25.28515625" style="25" customWidth="1"/>
    <col min="7174" max="7174" width="27.28515625" style="25" customWidth="1"/>
    <col min="7175" max="7175" width="29.42578125" style="25" customWidth="1"/>
    <col min="7176" max="7176" width="27" style="25" customWidth="1"/>
    <col min="7177" max="7177" width="25.42578125" style="25" customWidth="1"/>
    <col min="7178" max="7178" width="17.140625" style="25" customWidth="1"/>
    <col min="7179" max="7179" width="19.140625" style="25" bestFit="1" customWidth="1"/>
    <col min="7180" max="7425" width="11.42578125" style="25"/>
    <col min="7426" max="7426" width="10.7109375" style="25" customWidth="1"/>
    <col min="7427" max="7427" width="18.28515625" style="25" bestFit="1" customWidth="1"/>
    <col min="7428" max="7428" width="53.5703125" style="25" customWidth="1"/>
    <col min="7429" max="7429" width="25.28515625" style="25" customWidth="1"/>
    <col min="7430" max="7430" width="27.28515625" style="25" customWidth="1"/>
    <col min="7431" max="7431" width="29.42578125" style="25" customWidth="1"/>
    <col min="7432" max="7432" width="27" style="25" customWidth="1"/>
    <col min="7433" max="7433" width="25.42578125" style="25" customWidth="1"/>
    <col min="7434" max="7434" width="17.140625" style="25" customWidth="1"/>
    <col min="7435" max="7435" width="19.140625" style="25" bestFit="1" customWidth="1"/>
    <col min="7436" max="7681" width="11.42578125" style="25"/>
    <col min="7682" max="7682" width="10.7109375" style="25" customWidth="1"/>
    <col min="7683" max="7683" width="18.28515625" style="25" bestFit="1" customWidth="1"/>
    <col min="7684" max="7684" width="53.5703125" style="25" customWidth="1"/>
    <col min="7685" max="7685" width="25.28515625" style="25" customWidth="1"/>
    <col min="7686" max="7686" width="27.28515625" style="25" customWidth="1"/>
    <col min="7687" max="7687" width="29.42578125" style="25" customWidth="1"/>
    <col min="7688" max="7688" width="27" style="25" customWidth="1"/>
    <col min="7689" max="7689" width="25.42578125" style="25" customWidth="1"/>
    <col min="7690" max="7690" width="17.140625" style="25" customWidth="1"/>
    <col min="7691" max="7691" width="19.140625" style="25" bestFit="1" customWidth="1"/>
    <col min="7692" max="7937" width="11.42578125" style="25"/>
    <col min="7938" max="7938" width="10.7109375" style="25" customWidth="1"/>
    <col min="7939" max="7939" width="18.28515625" style="25" bestFit="1" customWidth="1"/>
    <col min="7940" max="7940" width="53.5703125" style="25" customWidth="1"/>
    <col min="7941" max="7941" width="25.28515625" style="25" customWidth="1"/>
    <col min="7942" max="7942" width="27.28515625" style="25" customWidth="1"/>
    <col min="7943" max="7943" width="29.42578125" style="25" customWidth="1"/>
    <col min="7944" max="7944" width="27" style="25" customWidth="1"/>
    <col min="7945" max="7945" width="25.42578125" style="25" customWidth="1"/>
    <col min="7946" max="7946" width="17.140625" style="25" customWidth="1"/>
    <col min="7947" max="7947" width="19.140625" style="25" bestFit="1" customWidth="1"/>
    <col min="7948" max="8193" width="11.42578125" style="25"/>
    <col min="8194" max="8194" width="10.7109375" style="25" customWidth="1"/>
    <col min="8195" max="8195" width="18.28515625" style="25" bestFit="1" customWidth="1"/>
    <col min="8196" max="8196" width="53.5703125" style="25" customWidth="1"/>
    <col min="8197" max="8197" width="25.28515625" style="25" customWidth="1"/>
    <col min="8198" max="8198" width="27.28515625" style="25" customWidth="1"/>
    <col min="8199" max="8199" width="29.42578125" style="25" customWidth="1"/>
    <col min="8200" max="8200" width="27" style="25" customWidth="1"/>
    <col min="8201" max="8201" width="25.42578125" style="25" customWidth="1"/>
    <col min="8202" max="8202" width="17.140625" style="25" customWidth="1"/>
    <col min="8203" max="8203" width="19.140625" style="25" bestFit="1" customWidth="1"/>
    <col min="8204" max="8449" width="11.42578125" style="25"/>
    <col min="8450" max="8450" width="10.7109375" style="25" customWidth="1"/>
    <col min="8451" max="8451" width="18.28515625" style="25" bestFit="1" customWidth="1"/>
    <col min="8452" max="8452" width="53.5703125" style="25" customWidth="1"/>
    <col min="8453" max="8453" width="25.28515625" style="25" customWidth="1"/>
    <col min="8454" max="8454" width="27.28515625" style="25" customWidth="1"/>
    <col min="8455" max="8455" width="29.42578125" style="25" customWidth="1"/>
    <col min="8456" max="8456" width="27" style="25" customWidth="1"/>
    <col min="8457" max="8457" width="25.42578125" style="25" customWidth="1"/>
    <col min="8458" max="8458" width="17.140625" style="25" customWidth="1"/>
    <col min="8459" max="8459" width="19.140625" style="25" bestFit="1" customWidth="1"/>
    <col min="8460" max="8705" width="11.42578125" style="25"/>
    <col min="8706" max="8706" width="10.7109375" style="25" customWidth="1"/>
    <col min="8707" max="8707" width="18.28515625" style="25" bestFit="1" customWidth="1"/>
    <col min="8708" max="8708" width="53.5703125" style="25" customWidth="1"/>
    <col min="8709" max="8709" width="25.28515625" style="25" customWidth="1"/>
    <col min="8710" max="8710" width="27.28515625" style="25" customWidth="1"/>
    <col min="8711" max="8711" width="29.42578125" style="25" customWidth="1"/>
    <col min="8712" max="8712" width="27" style="25" customWidth="1"/>
    <col min="8713" max="8713" width="25.42578125" style="25" customWidth="1"/>
    <col min="8714" max="8714" width="17.140625" style="25" customWidth="1"/>
    <col min="8715" max="8715" width="19.140625" style="25" bestFit="1" customWidth="1"/>
    <col min="8716" max="8961" width="11.42578125" style="25"/>
    <col min="8962" max="8962" width="10.7109375" style="25" customWidth="1"/>
    <col min="8963" max="8963" width="18.28515625" style="25" bestFit="1" customWidth="1"/>
    <col min="8964" max="8964" width="53.5703125" style="25" customWidth="1"/>
    <col min="8965" max="8965" width="25.28515625" style="25" customWidth="1"/>
    <col min="8966" max="8966" width="27.28515625" style="25" customWidth="1"/>
    <col min="8967" max="8967" width="29.42578125" style="25" customWidth="1"/>
    <col min="8968" max="8968" width="27" style="25" customWidth="1"/>
    <col min="8969" max="8969" width="25.42578125" style="25" customWidth="1"/>
    <col min="8970" max="8970" width="17.140625" style="25" customWidth="1"/>
    <col min="8971" max="8971" width="19.140625" style="25" bestFit="1" customWidth="1"/>
    <col min="8972" max="9217" width="11.42578125" style="25"/>
    <col min="9218" max="9218" width="10.7109375" style="25" customWidth="1"/>
    <col min="9219" max="9219" width="18.28515625" style="25" bestFit="1" customWidth="1"/>
    <col min="9220" max="9220" width="53.5703125" style="25" customWidth="1"/>
    <col min="9221" max="9221" width="25.28515625" style="25" customWidth="1"/>
    <col min="9222" max="9222" width="27.28515625" style="25" customWidth="1"/>
    <col min="9223" max="9223" width="29.42578125" style="25" customWidth="1"/>
    <col min="9224" max="9224" width="27" style="25" customWidth="1"/>
    <col min="9225" max="9225" width="25.42578125" style="25" customWidth="1"/>
    <col min="9226" max="9226" width="17.140625" style="25" customWidth="1"/>
    <col min="9227" max="9227" width="19.140625" style="25" bestFit="1" customWidth="1"/>
    <col min="9228" max="9473" width="11.42578125" style="25"/>
    <col min="9474" max="9474" width="10.7109375" style="25" customWidth="1"/>
    <col min="9475" max="9475" width="18.28515625" style="25" bestFit="1" customWidth="1"/>
    <col min="9476" max="9476" width="53.5703125" style="25" customWidth="1"/>
    <col min="9477" max="9477" width="25.28515625" style="25" customWidth="1"/>
    <col min="9478" max="9478" width="27.28515625" style="25" customWidth="1"/>
    <col min="9479" max="9479" width="29.42578125" style="25" customWidth="1"/>
    <col min="9480" max="9480" width="27" style="25" customWidth="1"/>
    <col min="9481" max="9481" width="25.42578125" style="25" customWidth="1"/>
    <col min="9482" max="9482" width="17.140625" style="25" customWidth="1"/>
    <col min="9483" max="9483" width="19.140625" style="25" bestFit="1" customWidth="1"/>
    <col min="9484" max="9729" width="11.42578125" style="25"/>
    <col min="9730" max="9730" width="10.7109375" style="25" customWidth="1"/>
    <col min="9731" max="9731" width="18.28515625" style="25" bestFit="1" customWidth="1"/>
    <col min="9732" max="9732" width="53.5703125" style="25" customWidth="1"/>
    <col min="9733" max="9733" width="25.28515625" style="25" customWidth="1"/>
    <col min="9734" max="9734" width="27.28515625" style="25" customWidth="1"/>
    <col min="9735" max="9735" width="29.42578125" style="25" customWidth="1"/>
    <col min="9736" max="9736" width="27" style="25" customWidth="1"/>
    <col min="9737" max="9737" width="25.42578125" style="25" customWidth="1"/>
    <col min="9738" max="9738" width="17.140625" style="25" customWidth="1"/>
    <col min="9739" max="9739" width="19.140625" style="25" bestFit="1" customWidth="1"/>
    <col min="9740" max="9985" width="11.42578125" style="25"/>
    <col min="9986" max="9986" width="10.7109375" style="25" customWidth="1"/>
    <col min="9987" max="9987" width="18.28515625" style="25" bestFit="1" customWidth="1"/>
    <col min="9988" max="9988" width="53.5703125" style="25" customWidth="1"/>
    <col min="9989" max="9989" width="25.28515625" style="25" customWidth="1"/>
    <col min="9990" max="9990" width="27.28515625" style="25" customWidth="1"/>
    <col min="9991" max="9991" width="29.42578125" style="25" customWidth="1"/>
    <col min="9992" max="9992" width="27" style="25" customWidth="1"/>
    <col min="9993" max="9993" width="25.42578125" style="25" customWidth="1"/>
    <col min="9994" max="9994" width="17.140625" style="25" customWidth="1"/>
    <col min="9995" max="9995" width="19.140625" style="25" bestFit="1" customWidth="1"/>
    <col min="9996" max="10241" width="11.42578125" style="25"/>
    <col min="10242" max="10242" width="10.7109375" style="25" customWidth="1"/>
    <col min="10243" max="10243" width="18.28515625" style="25" bestFit="1" customWidth="1"/>
    <col min="10244" max="10244" width="53.5703125" style="25" customWidth="1"/>
    <col min="10245" max="10245" width="25.28515625" style="25" customWidth="1"/>
    <col min="10246" max="10246" width="27.28515625" style="25" customWidth="1"/>
    <col min="10247" max="10247" width="29.42578125" style="25" customWidth="1"/>
    <col min="10248" max="10248" width="27" style="25" customWidth="1"/>
    <col min="10249" max="10249" width="25.42578125" style="25" customWidth="1"/>
    <col min="10250" max="10250" width="17.140625" style="25" customWidth="1"/>
    <col min="10251" max="10251" width="19.140625" style="25" bestFit="1" customWidth="1"/>
    <col min="10252" max="10497" width="11.42578125" style="25"/>
    <col min="10498" max="10498" width="10.7109375" style="25" customWidth="1"/>
    <col min="10499" max="10499" width="18.28515625" style="25" bestFit="1" customWidth="1"/>
    <col min="10500" max="10500" width="53.5703125" style="25" customWidth="1"/>
    <col min="10501" max="10501" width="25.28515625" style="25" customWidth="1"/>
    <col min="10502" max="10502" width="27.28515625" style="25" customWidth="1"/>
    <col min="10503" max="10503" width="29.42578125" style="25" customWidth="1"/>
    <col min="10504" max="10504" width="27" style="25" customWidth="1"/>
    <col min="10505" max="10505" width="25.42578125" style="25" customWidth="1"/>
    <col min="10506" max="10506" width="17.140625" style="25" customWidth="1"/>
    <col min="10507" max="10507" width="19.140625" style="25" bestFit="1" customWidth="1"/>
    <col min="10508" max="10753" width="11.42578125" style="25"/>
    <col min="10754" max="10754" width="10.7109375" style="25" customWidth="1"/>
    <col min="10755" max="10755" width="18.28515625" style="25" bestFit="1" customWidth="1"/>
    <col min="10756" max="10756" width="53.5703125" style="25" customWidth="1"/>
    <col min="10757" max="10757" width="25.28515625" style="25" customWidth="1"/>
    <col min="10758" max="10758" width="27.28515625" style="25" customWidth="1"/>
    <col min="10759" max="10759" width="29.42578125" style="25" customWidth="1"/>
    <col min="10760" max="10760" width="27" style="25" customWidth="1"/>
    <col min="10761" max="10761" width="25.42578125" style="25" customWidth="1"/>
    <col min="10762" max="10762" width="17.140625" style="25" customWidth="1"/>
    <col min="10763" max="10763" width="19.140625" style="25" bestFit="1" customWidth="1"/>
    <col min="10764" max="11009" width="11.42578125" style="25"/>
    <col min="11010" max="11010" width="10.7109375" style="25" customWidth="1"/>
    <col min="11011" max="11011" width="18.28515625" style="25" bestFit="1" customWidth="1"/>
    <col min="11012" max="11012" width="53.5703125" style="25" customWidth="1"/>
    <col min="11013" max="11013" width="25.28515625" style="25" customWidth="1"/>
    <col min="11014" max="11014" width="27.28515625" style="25" customWidth="1"/>
    <col min="11015" max="11015" width="29.42578125" style="25" customWidth="1"/>
    <col min="11016" max="11016" width="27" style="25" customWidth="1"/>
    <col min="11017" max="11017" width="25.42578125" style="25" customWidth="1"/>
    <col min="11018" max="11018" width="17.140625" style="25" customWidth="1"/>
    <col min="11019" max="11019" width="19.140625" style="25" bestFit="1" customWidth="1"/>
    <col min="11020" max="11265" width="11.42578125" style="25"/>
    <col min="11266" max="11266" width="10.7109375" style="25" customWidth="1"/>
    <col min="11267" max="11267" width="18.28515625" style="25" bestFit="1" customWidth="1"/>
    <col min="11268" max="11268" width="53.5703125" style="25" customWidth="1"/>
    <col min="11269" max="11269" width="25.28515625" style="25" customWidth="1"/>
    <col min="11270" max="11270" width="27.28515625" style="25" customWidth="1"/>
    <col min="11271" max="11271" width="29.42578125" style="25" customWidth="1"/>
    <col min="11272" max="11272" width="27" style="25" customWidth="1"/>
    <col min="11273" max="11273" width="25.42578125" style="25" customWidth="1"/>
    <col min="11274" max="11274" width="17.140625" style="25" customWidth="1"/>
    <col min="11275" max="11275" width="19.140625" style="25" bestFit="1" customWidth="1"/>
    <col min="11276" max="11521" width="11.42578125" style="25"/>
    <col min="11522" max="11522" width="10.7109375" style="25" customWidth="1"/>
    <col min="11523" max="11523" width="18.28515625" style="25" bestFit="1" customWidth="1"/>
    <col min="11524" max="11524" width="53.5703125" style="25" customWidth="1"/>
    <col min="11525" max="11525" width="25.28515625" style="25" customWidth="1"/>
    <col min="11526" max="11526" width="27.28515625" style="25" customWidth="1"/>
    <col min="11527" max="11527" width="29.42578125" style="25" customWidth="1"/>
    <col min="11528" max="11528" width="27" style="25" customWidth="1"/>
    <col min="11529" max="11529" width="25.42578125" style="25" customWidth="1"/>
    <col min="11530" max="11530" width="17.140625" style="25" customWidth="1"/>
    <col min="11531" max="11531" width="19.140625" style="25" bestFit="1" customWidth="1"/>
    <col min="11532" max="11777" width="11.42578125" style="25"/>
    <col min="11778" max="11778" width="10.7109375" style="25" customWidth="1"/>
    <col min="11779" max="11779" width="18.28515625" style="25" bestFit="1" customWidth="1"/>
    <col min="11780" max="11780" width="53.5703125" style="25" customWidth="1"/>
    <col min="11781" max="11781" width="25.28515625" style="25" customWidth="1"/>
    <col min="11782" max="11782" width="27.28515625" style="25" customWidth="1"/>
    <col min="11783" max="11783" width="29.42578125" style="25" customWidth="1"/>
    <col min="11784" max="11784" width="27" style="25" customWidth="1"/>
    <col min="11785" max="11785" width="25.42578125" style="25" customWidth="1"/>
    <col min="11786" max="11786" width="17.140625" style="25" customWidth="1"/>
    <col min="11787" max="11787" width="19.140625" style="25" bestFit="1" customWidth="1"/>
    <col min="11788" max="12033" width="11.42578125" style="25"/>
    <col min="12034" max="12034" width="10.7109375" style="25" customWidth="1"/>
    <col min="12035" max="12035" width="18.28515625" style="25" bestFit="1" customWidth="1"/>
    <col min="12036" max="12036" width="53.5703125" style="25" customWidth="1"/>
    <col min="12037" max="12037" width="25.28515625" style="25" customWidth="1"/>
    <col min="12038" max="12038" width="27.28515625" style="25" customWidth="1"/>
    <col min="12039" max="12039" width="29.42578125" style="25" customWidth="1"/>
    <col min="12040" max="12040" width="27" style="25" customWidth="1"/>
    <col min="12041" max="12041" width="25.42578125" style="25" customWidth="1"/>
    <col min="12042" max="12042" width="17.140625" style="25" customWidth="1"/>
    <col min="12043" max="12043" width="19.140625" style="25" bestFit="1" customWidth="1"/>
    <col min="12044" max="12289" width="11.42578125" style="25"/>
    <col min="12290" max="12290" width="10.7109375" style="25" customWidth="1"/>
    <col min="12291" max="12291" width="18.28515625" style="25" bestFit="1" customWidth="1"/>
    <col min="12292" max="12292" width="53.5703125" style="25" customWidth="1"/>
    <col min="12293" max="12293" width="25.28515625" style="25" customWidth="1"/>
    <col min="12294" max="12294" width="27.28515625" style="25" customWidth="1"/>
    <col min="12295" max="12295" width="29.42578125" style="25" customWidth="1"/>
    <col min="12296" max="12296" width="27" style="25" customWidth="1"/>
    <col min="12297" max="12297" width="25.42578125" style="25" customWidth="1"/>
    <col min="12298" max="12298" width="17.140625" style="25" customWidth="1"/>
    <col min="12299" max="12299" width="19.140625" style="25" bestFit="1" customWidth="1"/>
    <col min="12300" max="12545" width="11.42578125" style="25"/>
    <col min="12546" max="12546" width="10.7109375" style="25" customWidth="1"/>
    <col min="12547" max="12547" width="18.28515625" style="25" bestFit="1" customWidth="1"/>
    <col min="12548" max="12548" width="53.5703125" style="25" customWidth="1"/>
    <col min="12549" max="12549" width="25.28515625" style="25" customWidth="1"/>
    <col min="12550" max="12550" width="27.28515625" style="25" customWidth="1"/>
    <col min="12551" max="12551" width="29.42578125" style="25" customWidth="1"/>
    <col min="12552" max="12552" width="27" style="25" customWidth="1"/>
    <col min="12553" max="12553" width="25.42578125" style="25" customWidth="1"/>
    <col min="12554" max="12554" width="17.140625" style="25" customWidth="1"/>
    <col min="12555" max="12555" width="19.140625" style="25" bestFit="1" customWidth="1"/>
    <col min="12556" max="12801" width="11.42578125" style="25"/>
    <col min="12802" max="12802" width="10.7109375" style="25" customWidth="1"/>
    <col min="12803" max="12803" width="18.28515625" style="25" bestFit="1" customWidth="1"/>
    <col min="12804" max="12804" width="53.5703125" style="25" customWidth="1"/>
    <col min="12805" max="12805" width="25.28515625" style="25" customWidth="1"/>
    <col min="12806" max="12806" width="27.28515625" style="25" customWidth="1"/>
    <col min="12807" max="12807" width="29.42578125" style="25" customWidth="1"/>
    <col min="12808" max="12808" width="27" style="25" customWidth="1"/>
    <col min="12809" max="12809" width="25.42578125" style="25" customWidth="1"/>
    <col min="12810" max="12810" width="17.140625" style="25" customWidth="1"/>
    <col min="12811" max="12811" width="19.140625" style="25" bestFit="1" customWidth="1"/>
    <col min="12812" max="13057" width="11.42578125" style="25"/>
    <col min="13058" max="13058" width="10.7109375" style="25" customWidth="1"/>
    <col min="13059" max="13059" width="18.28515625" style="25" bestFit="1" customWidth="1"/>
    <col min="13060" max="13060" width="53.5703125" style="25" customWidth="1"/>
    <col min="13061" max="13061" width="25.28515625" style="25" customWidth="1"/>
    <col min="13062" max="13062" width="27.28515625" style="25" customWidth="1"/>
    <col min="13063" max="13063" width="29.42578125" style="25" customWidth="1"/>
    <col min="13064" max="13064" width="27" style="25" customWidth="1"/>
    <col min="13065" max="13065" width="25.42578125" style="25" customWidth="1"/>
    <col min="13066" max="13066" width="17.140625" style="25" customWidth="1"/>
    <col min="13067" max="13067" width="19.140625" style="25" bestFit="1" customWidth="1"/>
    <col min="13068" max="13313" width="11.42578125" style="25"/>
    <col min="13314" max="13314" width="10.7109375" style="25" customWidth="1"/>
    <col min="13315" max="13315" width="18.28515625" style="25" bestFit="1" customWidth="1"/>
    <col min="13316" max="13316" width="53.5703125" style="25" customWidth="1"/>
    <col min="13317" max="13317" width="25.28515625" style="25" customWidth="1"/>
    <col min="13318" max="13318" width="27.28515625" style="25" customWidth="1"/>
    <col min="13319" max="13319" width="29.42578125" style="25" customWidth="1"/>
    <col min="13320" max="13320" width="27" style="25" customWidth="1"/>
    <col min="13321" max="13321" width="25.42578125" style="25" customWidth="1"/>
    <col min="13322" max="13322" width="17.140625" style="25" customWidth="1"/>
    <col min="13323" max="13323" width="19.140625" style="25" bestFit="1" customWidth="1"/>
    <col min="13324" max="13569" width="11.42578125" style="25"/>
    <col min="13570" max="13570" width="10.7109375" style="25" customWidth="1"/>
    <col min="13571" max="13571" width="18.28515625" style="25" bestFit="1" customWidth="1"/>
    <col min="13572" max="13572" width="53.5703125" style="25" customWidth="1"/>
    <col min="13573" max="13573" width="25.28515625" style="25" customWidth="1"/>
    <col min="13574" max="13574" width="27.28515625" style="25" customWidth="1"/>
    <col min="13575" max="13575" width="29.42578125" style="25" customWidth="1"/>
    <col min="13576" max="13576" width="27" style="25" customWidth="1"/>
    <col min="13577" max="13577" width="25.42578125" style="25" customWidth="1"/>
    <col min="13578" max="13578" width="17.140625" style="25" customWidth="1"/>
    <col min="13579" max="13579" width="19.140625" style="25" bestFit="1" customWidth="1"/>
    <col min="13580" max="13825" width="11.42578125" style="25"/>
    <col min="13826" max="13826" width="10.7109375" style="25" customWidth="1"/>
    <col min="13827" max="13827" width="18.28515625" style="25" bestFit="1" customWidth="1"/>
    <col min="13828" max="13828" width="53.5703125" style="25" customWidth="1"/>
    <col min="13829" max="13829" width="25.28515625" style="25" customWidth="1"/>
    <col min="13830" max="13830" width="27.28515625" style="25" customWidth="1"/>
    <col min="13831" max="13831" width="29.42578125" style="25" customWidth="1"/>
    <col min="13832" max="13832" width="27" style="25" customWidth="1"/>
    <col min="13833" max="13833" width="25.42578125" style="25" customWidth="1"/>
    <col min="13834" max="13834" width="17.140625" style="25" customWidth="1"/>
    <col min="13835" max="13835" width="19.140625" style="25" bestFit="1" customWidth="1"/>
    <col min="13836" max="14081" width="11.42578125" style="25"/>
    <col min="14082" max="14082" width="10.7109375" style="25" customWidth="1"/>
    <col min="14083" max="14083" width="18.28515625" style="25" bestFit="1" customWidth="1"/>
    <col min="14084" max="14084" width="53.5703125" style="25" customWidth="1"/>
    <col min="14085" max="14085" width="25.28515625" style="25" customWidth="1"/>
    <col min="14086" max="14086" width="27.28515625" style="25" customWidth="1"/>
    <col min="14087" max="14087" width="29.42578125" style="25" customWidth="1"/>
    <col min="14088" max="14088" width="27" style="25" customWidth="1"/>
    <col min="14089" max="14089" width="25.42578125" style="25" customWidth="1"/>
    <col min="14090" max="14090" width="17.140625" style="25" customWidth="1"/>
    <col min="14091" max="14091" width="19.140625" style="25" bestFit="1" customWidth="1"/>
    <col min="14092" max="14337" width="11.42578125" style="25"/>
    <col min="14338" max="14338" width="10.7109375" style="25" customWidth="1"/>
    <col min="14339" max="14339" width="18.28515625" style="25" bestFit="1" customWidth="1"/>
    <col min="14340" max="14340" width="53.5703125" style="25" customWidth="1"/>
    <col min="14341" max="14341" width="25.28515625" style="25" customWidth="1"/>
    <col min="14342" max="14342" width="27.28515625" style="25" customWidth="1"/>
    <col min="14343" max="14343" width="29.42578125" style="25" customWidth="1"/>
    <col min="14344" max="14344" width="27" style="25" customWidth="1"/>
    <col min="14345" max="14345" width="25.42578125" style="25" customWidth="1"/>
    <col min="14346" max="14346" width="17.140625" style="25" customWidth="1"/>
    <col min="14347" max="14347" width="19.140625" style="25" bestFit="1" customWidth="1"/>
    <col min="14348" max="14593" width="11.42578125" style="25"/>
    <col min="14594" max="14594" width="10.7109375" style="25" customWidth="1"/>
    <col min="14595" max="14595" width="18.28515625" style="25" bestFit="1" customWidth="1"/>
    <col min="14596" max="14596" width="53.5703125" style="25" customWidth="1"/>
    <col min="14597" max="14597" width="25.28515625" style="25" customWidth="1"/>
    <col min="14598" max="14598" width="27.28515625" style="25" customWidth="1"/>
    <col min="14599" max="14599" width="29.42578125" style="25" customWidth="1"/>
    <col min="14600" max="14600" width="27" style="25" customWidth="1"/>
    <col min="14601" max="14601" width="25.42578125" style="25" customWidth="1"/>
    <col min="14602" max="14602" width="17.140625" style="25" customWidth="1"/>
    <col min="14603" max="14603" width="19.140625" style="25" bestFit="1" customWidth="1"/>
    <col min="14604" max="14849" width="11.42578125" style="25"/>
    <col min="14850" max="14850" width="10.7109375" style="25" customWidth="1"/>
    <col min="14851" max="14851" width="18.28515625" style="25" bestFit="1" customWidth="1"/>
    <col min="14852" max="14852" width="53.5703125" style="25" customWidth="1"/>
    <col min="14853" max="14853" width="25.28515625" style="25" customWidth="1"/>
    <col min="14854" max="14854" width="27.28515625" style="25" customWidth="1"/>
    <col min="14855" max="14855" width="29.42578125" style="25" customWidth="1"/>
    <col min="14856" max="14856" width="27" style="25" customWidth="1"/>
    <col min="14857" max="14857" width="25.42578125" style="25" customWidth="1"/>
    <col min="14858" max="14858" width="17.140625" style="25" customWidth="1"/>
    <col min="14859" max="14859" width="19.140625" style="25" bestFit="1" customWidth="1"/>
    <col min="14860" max="15105" width="11.42578125" style="25"/>
    <col min="15106" max="15106" width="10.7109375" style="25" customWidth="1"/>
    <col min="15107" max="15107" width="18.28515625" style="25" bestFit="1" customWidth="1"/>
    <col min="15108" max="15108" width="53.5703125" style="25" customWidth="1"/>
    <col min="15109" max="15109" width="25.28515625" style="25" customWidth="1"/>
    <col min="15110" max="15110" width="27.28515625" style="25" customWidth="1"/>
    <col min="15111" max="15111" width="29.42578125" style="25" customWidth="1"/>
    <col min="15112" max="15112" width="27" style="25" customWidth="1"/>
    <col min="15113" max="15113" width="25.42578125" style="25" customWidth="1"/>
    <col min="15114" max="15114" width="17.140625" style="25" customWidth="1"/>
    <col min="15115" max="15115" width="19.140625" style="25" bestFit="1" customWidth="1"/>
    <col min="15116" max="15361" width="11.42578125" style="25"/>
    <col min="15362" max="15362" width="10.7109375" style="25" customWidth="1"/>
    <col min="15363" max="15363" width="18.28515625" style="25" bestFit="1" customWidth="1"/>
    <col min="15364" max="15364" width="53.5703125" style="25" customWidth="1"/>
    <col min="15365" max="15365" width="25.28515625" style="25" customWidth="1"/>
    <col min="15366" max="15366" width="27.28515625" style="25" customWidth="1"/>
    <col min="15367" max="15367" width="29.42578125" style="25" customWidth="1"/>
    <col min="15368" max="15368" width="27" style="25" customWidth="1"/>
    <col min="15369" max="15369" width="25.42578125" style="25" customWidth="1"/>
    <col min="15370" max="15370" width="17.140625" style="25" customWidth="1"/>
    <col min="15371" max="15371" width="19.140625" style="25" bestFit="1" customWidth="1"/>
    <col min="15372" max="15617" width="11.42578125" style="25"/>
    <col min="15618" max="15618" width="10.7109375" style="25" customWidth="1"/>
    <col min="15619" max="15619" width="18.28515625" style="25" bestFit="1" customWidth="1"/>
    <col min="15620" max="15620" width="53.5703125" style="25" customWidth="1"/>
    <col min="15621" max="15621" width="25.28515625" style="25" customWidth="1"/>
    <col min="15622" max="15622" width="27.28515625" style="25" customWidth="1"/>
    <col min="15623" max="15623" width="29.42578125" style="25" customWidth="1"/>
    <col min="15624" max="15624" width="27" style="25" customWidth="1"/>
    <col min="15625" max="15625" width="25.42578125" style="25" customWidth="1"/>
    <col min="15626" max="15626" width="17.140625" style="25" customWidth="1"/>
    <col min="15627" max="15627" width="19.140625" style="25" bestFit="1" customWidth="1"/>
    <col min="15628" max="15873" width="11.42578125" style="25"/>
    <col min="15874" max="15874" width="10.7109375" style="25" customWidth="1"/>
    <col min="15875" max="15875" width="18.28515625" style="25" bestFit="1" customWidth="1"/>
    <col min="15876" max="15876" width="53.5703125" style="25" customWidth="1"/>
    <col min="15877" max="15877" width="25.28515625" style="25" customWidth="1"/>
    <col min="15878" max="15878" width="27.28515625" style="25" customWidth="1"/>
    <col min="15879" max="15879" width="29.42578125" style="25" customWidth="1"/>
    <col min="15880" max="15880" width="27" style="25" customWidth="1"/>
    <col min="15881" max="15881" width="25.42578125" style="25" customWidth="1"/>
    <col min="15882" max="15882" width="17.140625" style="25" customWidth="1"/>
    <col min="15883" max="15883" width="19.140625" style="25" bestFit="1" customWidth="1"/>
    <col min="15884" max="16129" width="11.42578125" style="25"/>
    <col min="16130" max="16130" width="10.7109375" style="25" customWidth="1"/>
    <col min="16131" max="16131" width="18.28515625" style="25" bestFit="1" customWidth="1"/>
    <col min="16132" max="16132" width="53.5703125" style="25" customWidth="1"/>
    <col min="16133" max="16133" width="25.28515625" style="25" customWidth="1"/>
    <col min="16134" max="16134" width="27.28515625" style="25" customWidth="1"/>
    <col min="16135" max="16135" width="29.42578125" style="25" customWidth="1"/>
    <col min="16136" max="16136" width="27" style="25" customWidth="1"/>
    <col min="16137" max="16137" width="25.42578125" style="25" customWidth="1"/>
    <col min="16138" max="16138" width="17.140625" style="25" customWidth="1"/>
    <col min="16139" max="16139" width="19.140625" style="25" bestFit="1" customWidth="1"/>
    <col min="16140" max="16384" width="11.42578125" style="25"/>
  </cols>
  <sheetData>
    <row r="1" spans="1:22" ht="15" thickBot="1" x14ac:dyDescent="0.25">
      <c r="A1" s="138"/>
      <c r="B1" s="138"/>
      <c r="C1" s="139"/>
      <c r="D1" s="102"/>
      <c r="E1" s="102"/>
      <c r="F1" s="140"/>
      <c r="G1" s="140"/>
      <c r="H1" s="102"/>
      <c r="I1" s="141"/>
      <c r="J1" s="158"/>
    </row>
    <row r="2" spans="1:22" ht="15.75" x14ac:dyDescent="0.25">
      <c r="A2" s="379" t="s">
        <v>0</v>
      </c>
      <c r="B2" s="380"/>
      <c r="C2" s="380"/>
      <c r="D2" s="380"/>
      <c r="E2" s="380"/>
      <c r="F2" s="380"/>
      <c r="G2" s="380"/>
      <c r="H2" s="380"/>
      <c r="I2" s="380"/>
      <c r="J2" s="381"/>
    </row>
    <row r="3" spans="1:22" s="53" customFormat="1" ht="15.75" x14ac:dyDescent="0.25">
      <c r="A3" s="376" t="s">
        <v>1</v>
      </c>
      <c r="B3" s="377"/>
      <c r="C3" s="377"/>
      <c r="D3" s="377"/>
      <c r="E3" s="377"/>
      <c r="F3" s="377"/>
      <c r="G3" s="377"/>
      <c r="H3" s="377"/>
      <c r="I3" s="377"/>
      <c r="J3" s="378"/>
      <c r="K3" s="13"/>
      <c r="L3" s="13"/>
      <c r="M3" s="169"/>
      <c r="N3" s="169"/>
      <c r="O3" s="13"/>
      <c r="P3" s="13"/>
      <c r="Q3" s="13"/>
      <c r="R3" s="13"/>
      <c r="S3" s="13"/>
      <c r="T3" s="13"/>
      <c r="U3" s="13"/>
      <c r="V3" s="136"/>
    </row>
    <row r="4" spans="1:22" s="53" customFormat="1" ht="15.75" x14ac:dyDescent="0.25">
      <c r="A4" s="376" t="s">
        <v>2</v>
      </c>
      <c r="B4" s="377"/>
      <c r="C4" s="377"/>
      <c r="D4" s="377"/>
      <c r="E4" s="377"/>
      <c r="F4" s="377"/>
      <c r="G4" s="377"/>
      <c r="H4" s="377"/>
      <c r="I4" s="377"/>
      <c r="J4" s="378"/>
      <c r="K4" s="13"/>
      <c r="L4" s="13"/>
      <c r="M4" s="169"/>
      <c r="N4" s="169"/>
      <c r="O4" s="13"/>
      <c r="P4" s="13"/>
      <c r="Q4" s="13"/>
      <c r="R4" s="13"/>
      <c r="S4" s="13"/>
      <c r="T4" s="13"/>
      <c r="U4" s="13"/>
      <c r="V4" s="136"/>
    </row>
    <row r="5" spans="1:22" s="53" customFormat="1" ht="16.5" thickBot="1" x14ac:dyDescent="0.3">
      <c r="A5" s="370"/>
      <c r="B5" s="371"/>
      <c r="C5" s="371"/>
      <c r="D5" s="2"/>
      <c r="E5" s="1"/>
      <c r="F5" s="371"/>
      <c r="G5" s="371"/>
      <c r="H5" s="1"/>
      <c r="I5" s="371"/>
      <c r="J5" s="372"/>
      <c r="K5" s="13"/>
      <c r="L5" s="13"/>
      <c r="M5" s="169"/>
      <c r="N5" s="169"/>
      <c r="O5" s="13"/>
      <c r="P5" s="13"/>
      <c r="Q5" s="13"/>
      <c r="R5" s="13"/>
      <c r="S5" s="13"/>
      <c r="T5" s="13"/>
      <c r="U5" s="13"/>
      <c r="V5" s="136"/>
    </row>
    <row r="6" spans="1:22" s="117" customFormat="1" ht="30.75" thickBot="1" x14ac:dyDescent="0.25">
      <c r="A6" s="176" t="s">
        <v>3</v>
      </c>
      <c r="B6" s="177" t="s">
        <v>4</v>
      </c>
      <c r="C6" s="178" t="s">
        <v>5</v>
      </c>
      <c r="D6" s="179" t="s">
        <v>6</v>
      </c>
      <c r="E6" s="180" t="s">
        <v>7</v>
      </c>
      <c r="F6" s="181" t="s">
        <v>8</v>
      </c>
      <c r="G6" s="181" t="s">
        <v>9</v>
      </c>
      <c r="H6" s="182" t="s">
        <v>10</v>
      </c>
      <c r="I6" s="183" t="s">
        <v>11</v>
      </c>
      <c r="J6" s="184" t="s">
        <v>12</v>
      </c>
      <c r="K6" s="14"/>
      <c r="L6" s="14"/>
      <c r="M6" s="170"/>
      <c r="N6" s="170"/>
      <c r="O6" s="14"/>
      <c r="P6" s="14"/>
      <c r="Q6" s="14"/>
      <c r="R6" s="14"/>
      <c r="S6" s="14"/>
      <c r="T6" s="14"/>
      <c r="U6" s="14"/>
      <c r="V6" s="137"/>
    </row>
    <row r="7" spans="1:22" s="18" customFormat="1" ht="15" customHeight="1" thickBot="1" x14ac:dyDescent="0.3">
      <c r="A7" s="188"/>
      <c r="B7" s="189" t="s">
        <v>13</v>
      </c>
      <c r="C7" s="189" t="s">
        <v>14</v>
      </c>
      <c r="D7" s="190">
        <f>D8</f>
        <v>0</v>
      </c>
      <c r="E7" s="190">
        <f t="shared" ref="E7" si="0">E8</f>
        <v>0</v>
      </c>
      <c r="F7" s="190">
        <v>0</v>
      </c>
      <c r="G7" s="191">
        <f>H7</f>
        <v>962040726.26999998</v>
      </c>
      <c r="H7" s="191">
        <f>+H8</f>
        <v>962040726.26999998</v>
      </c>
      <c r="I7" s="106">
        <f>+I8</f>
        <v>-962040726.26999998</v>
      </c>
      <c r="J7" s="192">
        <v>0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4"/>
    </row>
    <row r="8" spans="1:22" s="18" customFormat="1" ht="15" customHeight="1" thickBot="1" x14ac:dyDescent="0.3">
      <c r="A8" s="19"/>
      <c r="B8" s="20" t="s">
        <v>15</v>
      </c>
      <c r="C8" s="20" t="s">
        <v>16</v>
      </c>
      <c r="D8" s="106">
        <f>+D9+D14</f>
        <v>0</v>
      </c>
      <c r="E8" s="106">
        <f t="shared" ref="E8:F8" si="1">+E9+E14</f>
        <v>0</v>
      </c>
      <c r="F8" s="106">
        <f t="shared" si="1"/>
        <v>0</v>
      </c>
      <c r="G8" s="191">
        <f t="shared" ref="G8:G28" si="2">H8</f>
        <v>962040726.26999998</v>
      </c>
      <c r="H8" s="106">
        <f>+H9+H14</f>
        <v>962040726.26999998</v>
      </c>
      <c r="I8" s="106">
        <f>+I9+I14</f>
        <v>-962040726.26999998</v>
      </c>
      <c r="J8" s="21">
        <v>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4"/>
    </row>
    <row r="9" spans="1:22" s="18" customFormat="1" ht="15.75" customHeight="1" thickBot="1" x14ac:dyDescent="0.3">
      <c r="A9" s="19"/>
      <c r="B9" s="20" t="s">
        <v>17</v>
      </c>
      <c r="C9" s="20" t="s">
        <v>18</v>
      </c>
      <c r="D9" s="78">
        <v>0</v>
      </c>
      <c r="E9" s="78">
        <v>0</v>
      </c>
      <c r="F9" s="78">
        <v>0</v>
      </c>
      <c r="G9" s="191">
        <f t="shared" si="2"/>
        <v>629991.65</v>
      </c>
      <c r="H9" s="78">
        <f>+H12</f>
        <v>629991.65</v>
      </c>
      <c r="I9" s="78">
        <f>+I12</f>
        <v>-629991.65</v>
      </c>
      <c r="J9" s="21">
        <v>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4"/>
    </row>
    <row r="10" spans="1:22" s="18" customFormat="1" ht="15" hidden="1" customHeight="1" x14ac:dyDescent="0.25">
      <c r="A10" s="19"/>
      <c r="B10" s="20" t="s">
        <v>15</v>
      </c>
      <c r="C10" s="20" t="s">
        <v>16</v>
      </c>
      <c r="D10" s="78">
        <v>0</v>
      </c>
      <c r="E10" s="78">
        <v>0</v>
      </c>
      <c r="F10" s="78">
        <v>0</v>
      </c>
      <c r="G10" s="191">
        <f t="shared" si="2"/>
        <v>0</v>
      </c>
      <c r="H10" s="78">
        <v>0</v>
      </c>
      <c r="I10" s="78">
        <f t="shared" ref="I10:I28" si="3">F10-H10</f>
        <v>0</v>
      </c>
      <c r="J10" s="21">
        <v>0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4"/>
    </row>
    <row r="11" spans="1:22" ht="15" hidden="1" customHeight="1" x14ac:dyDescent="0.2">
      <c r="A11" s="22"/>
      <c r="B11" s="23" t="s">
        <v>15</v>
      </c>
      <c r="C11" s="23" t="s">
        <v>19</v>
      </c>
      <c r="D11" s="79">
        <v>0</v>
      </c>
      <c r="E11" s="79">
        <v>0</v>
      </c>
      <c r="F11" s="79">
        <v>0</v>
      </c>
      <c r="G11" s="191">
        <f t="shared" si="2"/>
        <v>0</v>
      </c>
      <c r="H11" s="79">
        <v>0</v>
      </c>
      <c r="I11" s="79">
        <f t="shared" si="3"/>
        <v>0</v>
      </c>
      <c r="J11" s="24">
        <v>0</v>
      </c>
    </row>
    <row r="12" spans="1:22" s="18" customFormat="1" ht="15" customHeight="1" thickBot="1" x14ac:dyDescent="0.3">
      <c r="A12" s="26"/>
      <c r="B12" s="27" t="s">
        <v>20</v>
      </c>
      <c r="C12" s="28" t="s">
        <v>21</v>
      </c>
      <c r="D12" s="78">
        <f>+D13</f>
        <v>0</v>
      </c>
      <c r="E12" s="78">
        <f t="shared" ref="E12:F12" si="4">+E13</f>
        <v>0</v>
      </c>
      <c r="F12" s="78">
        <f t="shared" si="4"/>
        <v>0</v>
      </c>
      <c r="G12" s="191">
        <f t="shared" si="2"/>
        <v>629991.65</v>
      </c>
      <c r="H12" s="78">
        <f t="shared" ref="H12" si="5">+H13</f>
        <v>629991.65</v>
      </c>
      <c r="I12" s="78">
        <f t="shared" si="3"/>
        <v>-629991.65</v>
      </c>
      <c r="J12" s="21">
        <v>0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4"/>
    </row>
    <row r="13" spans="1:22" ht="29.25" customHeight="1" thickBot="1" x14ac:dyDescent="0.25">
      <c r="A13" s="22" t="s">
        <v>22</v>
      </c>
      <c r="B13" s="23" t="s">
        <v>23</v>
      </c>
      <c r="C13" s="23" t="s">
        <v>24</v>
      </c>
      <c r="D13" s="79">
        <v>0</v>
      </c>
      <c r="E13" s="79">
        <v>0</v>
      </c>
      <c r="F13" s="79">
        <v>0</v>
      </c>
      <c r="G13" s="191">
        <f t="shared" si="2"/>
        <v>629991.65</v>
      </c>
      <c r="H13" s="79">
        <v>629991.65</v>
      </c>
      <c r="I13" s="79">
        <f t="shared" si="3"/>
        <v>-629991.65</v>
      </c>
      <c r="J13" s="24">
        <v>0</v>
      </c>
    </row>
    <row r="14" spans="1:22" s="18" customFormat="1" ht="15" customHeight="1" thickBot="1" x14ac:dyDescent="0.3">
      <c r="A14" s="19"/>
      <c r="B14" s="20" t="s">
        <v>25</v>
      </c>
      <c r="C14" s="20" t="s">
        <v>26</v>
      </c>
      <c r="D14" s="78">
        <f>+D15</f>
        <v>0</v>
      </c>
      <c r="E14" s="78">
        <f t="shared" ref="E14:F14" si="6">+E15</f>
        <v>0</v>
      </c>
      <c r="F14" s="78">
        <f t="shared" si="6"/>
        <v>0</v>
      </c>
      <c r="G14" s="191">
        <f t="shared" si="2"/>
        <v>961410734.62</v>
      </c>
      <c r="H14" s="78">
        <f t="shared" ref="H14" si="7">+H15</f>
        <v>961410734.62</v>
      </c>
      <c r="I14" s="78">
        <f t="shared" si="3"/>
        <v>-961410734.62</v>
      </c>
      <c r="J14" s="21">
        <v>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4"/>
    </row>
    <row r="15" spans="1:22" ht="15" customHeight="1" thickBot="1" x14ac:dyDescent="0.25">
      <c r="A15" s="29" t="s">
        <v>27</v>
      </c>
      <c r="B15" s="30" t="s">
        <v>28</v>
      </c>
      <c r="C15" s="31" t="s">
        <v>29</v>
      </c>
      <c r="D15" s="79">
        <v>0</v>
      </c>
      <c r="E15" s="79">
        <v>0</v>
      </c>
      <c r="F15" s="79">
        <v>0</v>
      </c>
      <c r="G15" s="259">
        <f t="shared" si="2"/>
        <v>961410734.62</v>
      </c>
      <c r="H15" s="79">
        <v>961410734.62</v>
      </c>
      <c r="I15" s="79">
        <f t="shared" si="3"/>
        <v>-961410734.62</v>
      </c>
      <c r="J15" s="24">
        <v>0</v>
      </c>
    </row>
    <row r="16" spans="1:22" s="18" customFormat="1" ht="15" customHeight="1" thickBot="1" x14ac:dyDescent="0.3">
      <c r="A16" s="26"/>
      <c r="B16" s="27" t="s">
        <v>30</v>
      </c>
      <c r="C16" s="27" t="s">
        <v>31</v>
      </c>
      <c r="D16" s="78">
        <f>D17+D20</f>
        <v>1274095440</v>
      </c>
      <c r="E16" s="78">
        <f t="shared" ref="E16" si="8">E17+E20</f>
        <v>0</v>
      </c>
      <c r="F16" s="78">
        <f>D16+E16</f>
        <v>1274095440</v>
      </c>
      <c r="G16" s="191">
        <f t="shared" si="2"/>
        <v>184337788.22999999</v>
      </c>
      <c r="H16" s="78">
        <f t="shared" ref="H16" si="9">H17+H20</f>
        <v>184337788.22999999</v>
      </c>
      <c r="I16" s="78">
        <f t="shared" si="3"/>
        <v>1089757651.77</v>
      </c>
      <c r="J16" s="21">
        <f t="shared" ref="J16:J27" si="10">+H16/F16</f>
        <v>0.14468130286220943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4"/>
    </row>
    <row r="17" spans="1:22" s="18" customFormat="1" ht="15" customHeight="1" thickBot="1" x14ac:dyDescent="0.3">
      <c r="A17" s="26"/>
      <c r="B17" s="27" t="s">
        <v>32</v>
      </c>
      <c r="C17" s="28" t="s">
        <v>33</v>
      </c>
      <c r="D17" s="78">
        <f>+D18</f>
        <v>800000000</v>
      </c>
      <c r="E17" s="78">
        <f t="shared" ref="E17" si="11">+E18</f>
        <v>0</v>
      </c>
      <c r="F17" s="78">
        <f>D17+E17</f>
        <v>800000000</v>
      </c>
      <c r="G17" s="191">
        <f t="shared" si="2"/>
        <v>0</v>
      </c>
      <c r="H17" s="78">
        <f t="shared" ref="H17" si="12">+H18</f>
        <v>0</v>
      </c>
      <c r="I17" s="78">
        <f t="shared" si="3"/>
        <v>800000000</v>
      </c>
      <c r="J17" s="21">
        <f t="shared" si="10"/>
        <v>0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4"/>
    </row>
    <row r="18" spans="1:22" s="18" customFormat="1" ht="15" customHeight="1" thickBot="1" x14ac:dyDescent="0.3">
      <c r="A18" s="26"/>
      <c r="B18" s="27" t="s">
        <v>34</v>
      </c>
      <c r="C18" s="28" t="s">
        <v>35</v>
      </c>
      <c r="D18" s="78">
        <f>D19</f>
        <v>800000000</v>
      </c>
      <c r="E18" s="78">
        <f t="shared" ref="E18" si="13">E19</f>
        <v>0</v>
      </c>
      <c r="F18" s="78">
        <v>800000000</v>
      </c>
      <c r="G18" s="191">
        <f t="shared" si="2"/>
        <v>0</v>
      </c>
      <c r="H18" s="78">
        <f>H19</f>
        <v>0</v>
      </c>
      <c r="I18" s="78">
        <f t="shared" si="3"/>
        <v>800000000</v>
      </c>
      <c r="J18" s="21">
        <f t="shared" si="10"/>
        <v>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4"/>
    </row>
    <row r="19" spans="1:22" ht="15" customHeight="1" thickBot="1" x14ac:dyDescent="0.25">
      <c r="A19" s="22" t="s">
        <v>36</v>
      </c>
      <c r="B19" s="30" t="s">
        <v>37</v>
      </c>
      <c r="C19" s="31" t="s">
        <v>38</v>
      </c>
      <c r="D19" s="79">
        <v>800000000</v>
      </c>
      <c r="E19" s="79">
        <v>0</v>
      </c>
      <c r="F19" s="79">
        <v>800000000</v>
      </c>
      <c r="G19" s="191">
        <f t="shared" si="2"/>
        <v>0</v>
      </c>
      <c r="H19" s="79">
        <v>0</v>
      </c>
      <c r="I19" s="79">
        <f t="shared" si="3"/>
        <v>800000000</v>
      </c>
      <c r="J19" s="24">
        <f t="shared" si="10"/>
        <v>0</v>
      </c>
    </row>
    <row r="20" spans="1:22" s="18" customFormat="1" ht="15" customHeight="1" thickBot="1" x14ac:dyDescent="0.3">
      <c r="A20" s="22"/>
      <c r="B20" s="27" t="s">
        <v>39</v>
      </c>
      <c r="C20" s="28" t="s">
        <v>40</v>
      </c>
      <c r="D20" s="78">
        <f>+D21</f>
        <v>474095440</v>
      </c>
      <c r="E20" s="78">
        <f t="shared" ref="E20:F21" si="14">+E21</f>
        <v>0</v>
      </c>
      <c r="F20" s="78">
        <f t="shared" si="14"/>
        <v>474095442</v>
      </c>
      <c r="G20" s="191">
        <f t="shared" si="2"/>
        <v>184337788.22999999</v>
      </c>
      <c r="H20" s="78">
        <f t="shared" ref="H20:H21" si="15">+H21</f>
        <v>184337788.22999999</v>
      </c>
      <c r="I20" s="78">
        <f t="shared" si="3"/>
        <v>289757653.76999998</v>
      </c>
      <c r="J20" s="21">
        <f t="shared" si="10"/>
        <v>0.38881999677609214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4"/>
    </row>
    <row r="21" spans="1:22" s="18" customFormat="1" ht="15" customHeight="1" thickBot="1" x14ac:dyDescent="0.3">
      <c r="A21" s="22"/>
      <c r="B21" s="27" t="s">
        <v>41</v>
      </c>
      <c r="C21" s="28" t="s">
        <v>42</v>
      </c>
      <c r="D21" s="78">
        <f>+D22</f>
        <v>474095440</v>
      </c>
      <c r="E21" s="78">
        <f t="shared" si="14"/>
        <v>0</v>
      </c>
      <c r="F21" s="78">
        <f t="shared" si="14"/>
        <v>474095442</v>
      </c>
      <c r="G21" s="191">
        <f t="shared" si="2"/>
        <v>184337788.22999999</v>
      </c>
      <c r="H21" s="78">
        <f t="shared" si="15"/>
        <v>184337788.22999999</v>
      </c>
      <c r="I21" s="78">
        <f t="shared" si="3"/>
        <v>289757653.76999998</v>
      </c>
      <c r="J21" s="21">
        <f t="shared" si="10"/>
        <v>0.38881999677609214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4"/>
    </row>
    <row r="22" spans="1:22" ht="15" customHeight="1" thickBot="1" x14ac:dyDescent="0.25">
      <c r="A22" s="22" t="s">
        <v>43</v>
      </c>
      <c r="B22" s="30" t="s">
        <v>41</v>
      </c>
      <c r="C22" s="31" t="s">
        <v>44</v>
      </c>
      <c r="D22" s="79">
        <v>474095440</v>
      </c>
      <c r="E22" s="79">
        <v>0</v>
      </c>
      <c r="F22" s="79">
        <v>474095442</v>
      </c>
      <c r="G22" s="259">
        <f t="shared" si="2"/>
        <v>184337788.22999999</v>
      </c>
      <c r="H22" s="79">
        <v>184337788.22999999</v>
      </c>
      <c r="I22" s="79">
        <f t="shared" si="3"/>
        <v>289757653.76999998</v>
      </c>
      <c r="J22" s="24">
        <f t="shared" si="10"/>
        <v>0.38881999677609214</v>
      </c>
    </row>
    <row r="23" spans="1:22" s="18" customFormat="1" ht="15" customHeight="1" thickBot="1" x14ac:dyDescent="0.3">
      <c r="A23" s="22"/>
      <c r="B23" s="27" t="s">
        <v>45</v>
      </c>
      <c r="C23" s="28" t="s">
        <v>46</v>
      </c>
      <c r="D23" s="78">
        <f>+D24</f>
        <v>2353058279.48</v>
      </c>
      <c r="E23" s="78">
        <f t="shared" ref="E23:F23" ca="1" si="16">+E24</f>
        <v>0</v>
      </c>
      <c r="F23" s="78">
        <f t="shared" si="16"/>
        <v>2353058279.48</v>
      </c>
      <c r="G23" s="191">
        <f t="shared" si="2"/>
        <v>5473510592.1099997</v>
      </c>
      <c r="H23" s="78">
        <f t="shared" ref="H23" si="17">+H24</f>
        <v>5473510592.1099997</v>
      </c>
      <c r="I23" s="78">
        <f t="shared" si="3"/>
        <v>-3120452312.6299996</v>
      </c>
      <c r="J23" s="21">
        <f t="shared" si="10"/>
        <v>2.3261262331843242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4"/>
    </row>
    <row r="24" spans="1:22" s="18" customFormat="1" ht="15" customHeight="1" thickBot="1" x14ac:dyDescent="0.3">
      <c r="A24" s="22"/>
      <c r="B24" s="27" t="s">
        <v>47</v>
      </c>
      <c r="C24" s="28" t="s">
        <v>48</v>
      </c>
      <c r="D24" s="78">
        <f>SUM(D25:D27)</f>
        <v>2353058279.48</v>
      </c>
      <c r="E24" s="78">
        <f t="shared" ref="E24:F28" ca="1" si="18">SUM(E25:E27)</f>
        <v>0</v>
      </c>
      <c r="F24" s="78">
        <f t="shared" si="18"/>
        <v>2353058279.48</v>
      </c>
      <c r="G24" s="191">
        <f t="shared" si="2"/>
        <v>5473510592.1099997</v>
      </c>
      <c r="H24" s="78">
        <f>H25+H26+H27+H28</f>
        <v>5473510592.1099997</v>
      </c>
      <c r="I24" s="78">
        <f t="shared" si="3"/>
        <v>-3120452312.6299996</v>
      </c>
      <c r="J24" s="21">
        <f t="shared" si="10"/>
        <v>2.3261262331843242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4"/>
    </row>
    <row r="25" spans="1:22" ht="15" customHeight="1" thickBot="1" x14ac:dyDescent="0.25">
      <c r="A25" s="22" t="s">
        <v>49</v>
      </c>
      <c r="B25" s="30" t="s">
        <v>50</v>
      </c>
      <c r="C25" s="31" t="s">
        <v>51</v>
      </c>
      <c r="D25" s="45">
        <v>580822280.48000002</v>
      </c>
      <c r="E25" s="78">
        <f t="shared" ca="1" si="18"/>
        <v>0</v>
      </c>
      <c r="F25" s="45">
        <v>580822280.48000002</v>
      </c>
      <c r="G25" s="259">
        <f t="shared" si="2"/>
        <v>690069934.84000003</v>
      </c>
      <c r="H25" s="45">
        <v>690069934.84000003</v>
      </c>
      <c r="I25" s="79">
        <f t="shared" si="3"/>
        <v>-109247654.36000001</v>
      </c>
      <c r="J25" s="24">
        <f t="shared" si="10"/>
        <v>1.188091362937586</v>
      </c>
    </row>
    <row r="26" spans="1:22" ht="15" customHeight="1" thickBot="1" x14ac:dyDescent="0.25">
      <c r="A26" s="22" t="s">
        <v>52</v>
      </c>
      <c r="B26" s="30" t="s">
        <v>50</v>
      </c>
      <c r="C26" s="31" t="s">
        <v>53</v>
      </c>
      <c r="D26" s="45">
        <v>109899999</v>
      </c>
      <c r="E26" s="78">
        <f t="shared" ca="1" si="18"/>
        <v>0</v>
      </c>
      <c r="F26" s="45">
        <v>109899999</v>
      </c>
      <c r="G26" s="259">
        <f t="shared" si="2"/>
        <v>2122102586.72</v>
      </c>
      <c r="H26" s="45">
        <v>2122102586.72</v>
      </c>
      <c r="I26" s="79">
        <f t="shared" si="3"/>
        <v>-2012202587.72</v>
      </c>
      <c r="J26" s="24">
        <f t="shared" si="10"/>
        <v>19.309395869239271</v>
      </c>
    </row>
    <row r="27" spans="1:22" ht="15" customHeight="1" thickBot="1" x14ac:dyDescent="0.25">
      <c r="A27" s="22" t="s">
        <v>54</v>
      </c>
      <c r="B27" s="30" t="s">
        <v>50</v>
      </c>
      <c r="C27" s="31" t="s">
        <v>55</v>
      </c>
      <c r="D27" s="45">
        <v>1662336000</v>
      </c>
      <c r="E27" s="78">
        <f t="shared" ca="1" si="18"/>
        <v>0</v>
      </c>
      <c r="F27" s="45">
        <v>1662336000</v>
      </c>
      <c r="G27" s="259">
        <f t="shared" si="2"/>
        <v>2660420086.4000001</v>
      </c>
      <c r="H27" s="45">
        <v>2660420086.4000001</v>
      </c>
      <c r="I27" s="79">
        <f t="shared" si="3"/>
        <v>-998084086.4000001</v>
      </c>
      <c r="J27" s="24">
        <f t="shared" si="10"/>
        <v>1.6004105586355586</v>
      </c>
    </row>
    <row r="28" spans="1:22" ht="15.75" thickBot="1" x14ac:dyDescent="0.25">
      <c r="A28" s="36"/>
      <c r="B28" s="193">
        <v>3310000000001</v>
      </c>
      <c r="C28" s="37" t="s">
        <v>56</v>
      </c>
      <c r="D28" s="103">
        <v>0</v>
      </c>
      <c r="E28" s="103">
        <f t="shared" ca="1" si="18"/>
        <v>0</v>
      </c>
      <c r="F28" s="103">
        <v>0</v>
      </c>
      <c r="G28" s="259">
        <f t="shared" si="2"/>
        <v>917984.15</v>
      </c>
      <c r="H28" s="194">
        <v>917984.15</v>
      </c>
      <c r="I28" s="80">
        <f t="shared" si="3"/>
        <v>-917984.15</v>
      </c>
      <c r="J28" s="24">
        <v>0</v>
      </c>
    </row>
    <row r="29" spans="1:22" ht="24.75" customHeight="1" thickBot="1" x14ac:dyDescent="0.3">
      <c r="A29" s="382" t="s">
        <v>57</v>
      </c>
      <c r="B29" s="383"/>
      <c r="C29" s="383"/>
      <c r="D29" s="185">
        <f>D7+D16+D23</f>
        <v>3627153719.48</v>
      </c>
      <c r="E29" s="186">
        <f ca="1">E7+E16+E23</f>
        <v>0</v>
      </c>
      <c r="F29" s="185">
        <f t="shared" ref="F29:G29" si="19">F7+F16+F23</f>
        <v>3627153719.48</v>
      </c>
      <c r="G29" s="185">
        <f t="shared" si="19"/>
        <v>6619889106.6099997</v>
      </c>
      <c r="H29" s="185">
        <f>H7+H16+H23</f>
        <v>6619889106.6099997</v>
      </c>
      <c r="I29" s="185">
        <f>I7+I16+I23</f>
        <v>-2992735387.1299996</v>
      </c>
      <c r="J29" s="187">
        <f>+H29/F29</f>
        <v>1.8250919642741381</v>
      </c>
    </row>
    <row r="30" spans="1:22" ht="15" thickBot="1" x14ac:dyDescent="0.25">
      <c r="A30" s="74"/>
      <c r="B30" s="38"/>
      <c r="C30" s="12"/>
      <c r="D30" s="39"/>
      <c r="E30" s="39"/>
      <c r="F30" s="40"/>
      <c r="G30" s="40"/>
      <c r="H30" s="39"/>
      <c r="I30" s="41"/>
      <c r="J30" s="175"/>
    </row>
    <row r="31" spans="1:22" ht="15.75" x14ac:dyDescent="0.25">
      <c r="A31" s="379" t="str">
        <f>+A2</f>
        <v>OFICINA DE COOPERACION INTERNACIONAL DE LA SALUD (OCIS)</v>
      </c>
      <c r="B31" s="380"/>
      <c r="C31" s="380"/>
      <c r="D31" s="380"/>
      <c r="E31" s="380"/>
      <c r="F31" s="380"/>
      <c r="G31" s="380"/>
      <c r="H31" s="380"/>
      <c r="I31" s="380"/>
      <c r="J31" s="381"/>
    </row>
    <row r="32" spans="1:22" s="53" customFormat="1" ht="15.75" x14ac:dyDescent="0.25">
      <c r="A32" s="376" t="s">
        <v>58</v>
      </c>
      <c r="B32" s="377"/>
      <c r="C32" s="377"/>
      <c r="D32" s="377"/>
      <c r="E32" s="377"/>
      <c r="F32" s="377"/>
      <c r="G32" s="377"/>
      <c r="H32" s="377"/>
      <c r="I32" s="377"/>
      <c r="J32" s="378"/>
      <c r="K32" s="13"/>
      <c r="L32" s="13"/>
      <c r="M32" s="169"/>
      <c r="N32" s="169"/>
      <c r="O32" s="13"/>
      <c r="P32" s="13"/>
      <c r="Q32" s="13"/>
      <c r="R32" s="13"/>
      <c r="S32" s="13"/>
      <c r="T32" s="13"/>
      <c r="U32" s="13"/>
      <c r="V32" s="136"/>
    </row>
    <row r="33" spans="1:22" s="53" customFormat="1" ht="15.75" x14ac:dyDescent="0.25">
      <c r="A33" s="376" t="s">
        <v>59</v>
      </c>
      <c r="B33" s="377"/>
      <c r="C33" s="377"/>
      <c r="D33" s="377"/>
      <c r="E33" s="377"/>
      <c r="F33" s="377"/>
      <c r="G33" s="377"/>
      <c r="H33" s="377"/>
      <c r="I33" s="377"/>
      <c r="J33" s="378"/>
      <c r="K33" s="13"/>
      <c r="L33" s="13"/>
      <c r="M33" s="169"/>
      <c r="N33" s="169"/>
      <c r="O33" s="13"/>
      <c r="P33" s="13"/>
      <c r="Q33" s="13"/>
      <c r="R33" s="13"/>
      <c r="S33" s="13"/>
      <c r="T33" s="13"/>
      <c r="U33" s="13"/>
      <c r="V33" s="136"/>
    </row>
    <row r="34" spans="1:22" ht="15.75" x14ac:dyDescent="0.25">
      <c r="A34" s="384" t="s">
        <v>2</v>
      </c>
      <c r="B34" s="385"/>
      <c r="C34" s="385"/>
      <c r="D34" s="385"/>
      <c r="E34" s="385"/>
      <c r="F34" s="385"/>
      <c r="G34" s="385"/>
      <c r="H34" s="385"/>
      <c r="I34" s="385"/>
      <c r="J34" s="386"/>
    </row>
    <row r="35" spans="1:22" ht="15" thickBot="1" x14ac:dyDescent="0.25">
      <c r="A35" s="96"/>
      <c r="B35" s="97"/>
      <c r="C35" s="97"/>
      <c r="D35" s="105"/>
      <c r="E35" s="108"/>
      <c r="F35" s="97"/>
      <c r="G35" s="97"/>
      <c r="H35" s="108"/>
      <c r="I35" s="97"/>
      <c r="J35" s="153"/>
    </row>
    <row r="36" spans="1:22" s="117" customFormat="1" ht="40.5" customHeight="1" x14ac:dyDescent="0.2">
      <c r="A36" s="89" t="s">
        <v>3</v>
      </c>
      <c r="B36" s="90" t="s">
        <v>4</v>
      </c>
      <c r="C36" s="91" t="s">
        <v>5</v>
      </c>
      <c r="D36" s="92" t="s">
        <v>6</v>
      </c>
      <c r="E36" s="109" t="s">
        <v>7</v>
      </c>
      <c r="F36" s="92" t="s">
        <v>8</v>
      </c>
      <c r="G36" s="151" t="s">
        <v>9</v>
      </c>
      <c r="H36" s="109" t="s">
        <v>60</v>
      </c>
      <c r="I36" s="109" t="s">
        <v>11</v>
      </c>
      <c r="J36" s="195" t="s">
        <v>61</v>
      </c>
      <c r="K36" s="14"/>
      <c r="L36" s="14"/>
      <c r="M36" s="170"/>
      <c r="N36" s="170"/>
      <c r="O36" s="14"/>
      <c r="P36" s="14"/>
      <c r="Q36" s="14"/>
      <c r="R36" s="14"/>
      <c r="S36" s="14"/>
      <c r="T36" s="14"/>
      <c r="U36" s="14"/>
      <c r="V36" s="137"/>
    </row>
    <row r="37" spans="1:22" s="117" customFormat="1" ht="15" x14ac:dyDescent="0.2">
      <c r="A37" s="196"/>
      <c r="B37" s="20">
        <v>6</v>
      </c>
      <c r="C37" s="20" t="s">
        <v>62</v>
      </c>
      <c r="D37" s="119">
        <f>D38</f>
        <v>474095440</v>
      </c>
      <c r="E37" s="106">
        <v>0</v>
      </c>
      <c r="F37" s="119">
        <f>D37+E37</f>
        <v>474095440</v>
      </c>
      <c r="G37" s="119">
        <f>G38</f>
        <v>184337788.22999999</v>
      </c>
      <c r="H37" s="119">
        <f>H38</f>
        <v>184337788.22999999</v>
      </c>
      <c r="I37" s="119">
        <f>F37-H37</f>
        <v>289757651.76999998</v>
      </c>
      <c r="J37" s="197">
        <v>0</v>
      </c>
      <c r="K37" s="14"/>
      <c r="L37" s="14"/>
      <c r="M37" s="170"/>
      <c r="N37" s="170"/>
      <c r="O37" s="14"/>
      <c r="P37" s="14"/>
      <c r="Q37" s="14"/>
      <c r="R37" s="14"/>
      <c r="S37" s="14"/>
      <c r="T37" s="14"/>
      <c r="U37" s="14"/>
      <c r="V37" s="137"/>
    </row>
    <row r="38" spans="1:22" s="18" customFormat="1" ht="15" x14ac:dyDescent="0.25">
      <c r="A38" s="26"/>
      <c r="B38" s="27" t="s">
        <v>63</v>
      </c>
      <c r="C38" s="28" t="s">
        <v>64</v>
      </c>
      <c r="D38" s="43">
        <f>D39</f>
        <v>474095440</v>
      </c>
      <c r="E38" s="106">
        <v>0</v>
      </c>
      <c r="F38" s="78">
        <f t="shared" ref="F38:F40" si="20">D38+E38</f>
        <v>474095440</v>
      </c>
      <c r="G38" s="78">
        <f>G39</f>
        <v>184337788.22999999</v>
      </c>
      <c r="H38" s="78">
        <f t="shared" ref="H38" si="21">H39</f>
        <v>184337788.22999999</v>
      </c>
      <c r="I38" s="119">
        <f>F38-H38</f>
        <v>289757651.76999998</v>
      </c>
      <c r="J38" s="15">
        <f>H38/F38</f>
        <v>0.38881999841635262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4"/>
    </row>
    <row r="39" spans="1:22" s="18" customFormat="1" ht="30" x14ac:dyDescent="0.25">
      <c r="A39" s="26"/>
      <c r="B39" s="27" t="s">
        <v>65</v>
      </c>
      <c r="C39" s="28" t="s">
        <v>66</v>
      </c>
      <c r="D39" s="43">
        <f>D40</f>
        <v>474095440</v>
      </c>
      <c r="E39" s="106">
        <v>0</v>
      </c>
      <c r="F39" s="78">
        <f t="shared" si="20"/>
        <v>474095440</v>
      </c>
      <c r="G39" s="78">
        <f t="shared" ref="G39:G40" si="22">H39</f>
        <v>184337788.22999999</v>
      </c>
      <c r="H39" s="106">
        <f>H40</f>
        <v>184337788.22999999</v>
      </c>
      <c r="I39" s="119">
        <f>F39-H39</f>
        <v>289757651.76999998</v>
      </c>
      <c r="J39" s="15">
        <f>H39/F39</f>
        <v>0.38881999841635262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4"/>
    </row>
    <row r="40" spans="1:22" ht="15" x14ac:dyDescent="0.25">
      <c r="A40" s="198" t="s">
        <v>43</v>
      </c>
      <c r="B40" s="30" t="s">
        <v>67</v>
      </c>
      <c r="C40" s="31" t="s">
        <v>68</v>
      </c>
      <c r="D40" s="45">
        <v>474095440</v>
      </c>
      <c r="E40" s="107">
        <v>0</v>
      </c>
      <c r="F40" s="79">
        <f t="shared" si="20"/>
        <v>474095440</v>
      </c>
      <c r="G40" s="79">
        <f t="shared" si="22"/>
        <v>184337788.22999999</v>
      </c>
      <c r="H40" s="107">
        <v>184337788.22999999</v>
      </c>
      <c r="I40" s="143">
        <f>F40-H40</f>
        <v>289757651.76999998</v>
      </c>
      <c r="J40" s="15">
        <f>H40/F40</f>
        <v>0.38881999841635262</v>
      </c>
    </row>
    <row r="41" spans="1:22" ht="15.75" thickBot="1" x14ac:dyDescent="0.3">
      <c r="A41" s="387" t="s">
        <v>69</v>
      </c>
      <c r="B41" s="388"/>
      <c r="C41" s="389"/>
      <c r="D41" s="199">
        <f>D37</f>
        <v>474095440</v>
      </c>
      <c r="E41" s="199">
        <f t="shared" ref="E41:I41" si="23">E37</f>
        <v>0</v>
      </c>
      <c r="F41" s="199">
        <f t="shared" si="23"/>
        <v>474095440</v>
      </c>
      <c r="G41" s="199">
        <f>G37</f>
        <v>184337788.22999999</v>
      </c>
      <c r="H41" s="199">
        <f t="shared" si="23"/>
        <v>184337788.22999999</v>
      </c>
      <c r="I41" s="199">
        <f t="shared" si="23"/>
        <v>289757651.76999998</v>
      </c>
      <c r="J41" s="200">
        <f>H41/F41</f>
        <v>0.38881999841635262</v>
      </c>
    </row>
    <row r="42" spans="1:22" ht="15" thickBot="1" x14ac:dyDescent="0.25">
      <c r="A42" s="5"/>
      <c r="B42" s="6"/>
      <c r="C42" s="7"/>
      <c r="D42" s="8"/>
      <c r="E42" s="8"/>
      <c r="F42" s="9"/>
      <c r="G42" s="9"/>
      <c r="H42" s="8"/>
      <c r="I42" s="10"/>
      <c r="J42" s="152"/>
    </row>
    <row r="43" spans="1:22" ht="15.75" x14ac:dyDescent="0.25">
      <c r="A43" s="379" t="str">
        <f>+A31</f>
        <v>OFICINA DE COOPERACION INTERNACIONAL DE LA SALUD (OCIS)</v>
      </c>
      <c r="B43" s="380"/>
      <c r="C43" s="380"/>
      <c r="D43" s="380"/>
      <c r="E43" s="380"/>
      <c r="F43" s="380"/>
      <c r="G43" s="380"/>
      <c r="H43" s="380"/>
      <c r="I43" s="380"/>
      <c r="J43" s="381"/>
    </row>
    <row r="44" spans="1:22" s="53" customFormat="1" ht="15.75" x14ac:dyDescent="0.25">
      <c r="A44" s="376" t="str">
        <f>+A32</f>
        <v>EJECUCION PRESUPUESTARIA DE EGRESOS  I  TRIMESTRE 2017</v>
      </c>
      <c r="B44" s="377"/>
      <c r="C44" s="377"/>
      <c r="D44" s="377"/>
      <c r="E44" s="377"/>
      <c r="F44" s="377"/>
      <c r="G44" s="377"/>
      <c r="H44" s="377"/>
      <c r="I44" s="377"/>
      <c r="J44" s="378"/>
      <c r="K44" s="13"/>
      <c r="L44" s="13"/>
      <c r="M44" s="169"/>
      <c r="N44" s="169"/>
      <c r="O44" s="13"/>
      <c r="P44" s="13"/>
      <c r="Q44" s="13"/>
      <c r="R44" s="13"/>
      <c r="S44" s="13"/>
      <c r="T44" s="13"/>
      <c r="U44" s="13"/>
      <c r="V44" s="136"/>
    </row>
    <row r="45" spans="1:22" s="53" customFormat="1" ht="15.75" x14ac:dyDescent="0.25">
      <c r="A45" s="376" t="s">
        <v>70</v>
      </c>
      <c r="B45" s="377"/>
      <c r="C45" s="377"/>
      <c r="D45" s="377"/>
      <c r="E45" s="377"/>
      <c r="F45" s="377"/>
      <c r="G45" s="377"/>
      <c r="H45" s="377"/>
      <c r="I45" s="377"/>
      <c r="J45" s="378"/>
      <c r="K45" s="13"/>
      <c r="L45" s="13"/>
      <c r="M45" s="169"/>
      <c r="N45" s="169"/>
      <c r="O45" s="13"/>
      <c r="P45" s="13"/>
      <c r="Q45" s="13"/>
      <c r="R45" s="13"/>
      <c r="S45" s="13"/>
      <c r="T45" s="13"/>
      <c r="U45" s="13"/>
      <c r="V45" s="136"/>
    </row>
    <row r="46" spans="1:22" ht="15.75" x14ac:dyDescent="0.25">
      <c r="A46" s="384" t="s">
        <v>2</v>
      </c>
      <c r="B46" s="385"/>
      <c r="C46" s="385"/>
      <c r="D46" s="385"/>
      <c r="E46" s="385"/>
      <c r="F46" s="385"/>
      <c r="G46" s="385"/>
      <c r="H46" s="385"/>
      <c r="I46" s="385"/>
      <c r="J46" s="386"/>
    </row>
    <row r="47" spans="1:22" ht="16.5" thickBot="1" x14ac:dyDescent="0.3">
      <c r="A47" s="3"/>
      <c r="B47" s="4"/>
      <c r="C47" s="4"/>
      <c r="D47" s="154"/>
      <c r="E47" s="110"/>
      <c r="F47" s="4"/>
      <c r="G47" s="4"/>
      <c r="H47" s="110"/>
      <c r="I47" s="4"/>
      <c r="J47" s="155"/>
    </row>
    <row r="48" spans="1:22" s="117" customFormat="1" ht="30.75" thickBot="1" x14ac:dyDescent="0.25">
      <c r="A48" s="221" t="s">
        <v>3</v>
      </c>
      <c r="B48" s="222" t="s">
        <v>4</v>
      </c>
      <c r="C48" s="209" t="s">
        <v>5</v>
      </c>
      <c r="D48" s="179" t="s">
        <v>6</v>
      </c>
      <c r="E48" s="179" t="s">
        <v>7</v>
      </c>
      <c r="F48" s="179" t="s">
        <v>8</v>
      </c>
      <c r="G48" s="181" t="s">
        <v>9</v>
      </c>
      <c r="H48" s="179" t="s">
        <v>60</v>
      </c>
      <c r="I48" s="179" t="s">
        <v>11</v>
      </c>
      <c r="J48" s="210" t="s">
        <v>61</v>
      </c>
      <c r="K48" s="14"/>
      <c r="L48" s="14"/>
      <c r="M48" s="170"/>
      <c r="N48" s="170"/>
      <c r="O48" s="14"/>
      <c r="P48" s="14"/>
      <c r="Q48" s="14"/>
      <c r="R48" s="14"/>
      <c r="S48" s="14"/>
      <c r="T48" s="14"/>
      <c r="U48" s="14"/>
      <c r="V48" s="137"/>
    </row>
    <row r="49" spans="1:22" s="50" customFormat="1" ht="15" x14ac:dyDescent="0.25">
      <c r="A49" s="203"/>
      <c r="B49" s="204" t="s">
        <v>71</v>
      </c>
      <c r="C49" s="205" t="s">
        <v>72</v>
      </c>
      <c r="D49" s="206">
        <f>D50+D53+D56+D58+D61+D63</f>
        <v>2097336000</v>
      </c>
      <c r="E49" s="207">
        <f>E50</f>
        <v>-39000000</v>
      </c>
      <c r="F49" s="206">
        <f>+F50+F53+F56+F58+F61+F63</f>
        <v>2058336000</v>
      </c>
      <c r="G49" s="208">
        <f t="shared" ref="G49:G81" si="24">H49</f>
        <v>0</v>
      </c>
      <c r="H49" s="208">
        <v>0</v>
      </c>
      <c r="I49" s="77">
        <f t="shared" ref="I49:I81" si="25">F49-H49</f>
        <v>2058336000</v>
      </c>
      <c r="J49" s="15">
        <f>+H49/F49</f>
        <v>0</v>
      </c>
      <c r="K49" s="49"/>
      <c r="L49" s="49"/>
      <c r="M49" s="171"/>
      <c r="N49" s="171"/>
      <c r="O49" s="49"/>
      <c r="P49" s="49"/>
      <c r="Q49" s="49"/>
      <c r="R49" s="49"/>
      <c r="S49" s="49"/>
      <c r="T49" s="49"/>
      <c r="U49" s="49"/>
      <c r="V49" s="165"/>
    </row>
    <row r="50" spans="1:22" s="50" customFormat="1" ht="15" x14ac:dyDescent="0.25">
      <c r="A50" s="82"/>
      <c r="B50" s="47" t="s">
        <v>73</v>
      </c>
      <c r="C50" s="48" t="s">
        <v>74</v>
      </c>
      <c r="D50" s="134">
        <f>D51+D52</f>
        <v>1058336000</v>
      </c>
      <c r="E50" s="61">
        <f>E51+E52+E54+E57+E59+E60+E62+E64</f>
        <v>-39000000</v>
      </c>
      <c r="F50" s="134">
        <f>+F51+F52</f>
        <v>1058336000</v>
      </c>
      <c r="G50" s="113">
        <f t="shared" si="24"/>
        <v>0</v>
      </c>
      <c r="H50" s="113">
        <v>0</v>
      </c>
      <c r="I50" s="78">
        <f t="shared" si="25"/>
        <v>1058336000</v>
      </c>
      <c r="J50" s="21">
        <f>+H50/F50</f>
        <v>0</v>
      </c>
      <c r="K50" s="49"/>
      <c r="L50" s="49"/>
      <c r="M50" s="171"/>
      <c r="N50" s="171"/>
      <c r="O50" s="49"/>
      <c r="P50" s="49"/>
      <c r="Q50" s="49"/>
      <c r="R50" s="49"/>
      <c r="S50" s="49"/>
      <c r="T50" s="49"/>
      <c r="U50" s="49"/>
      <c r="V50" s="165"/>
    </row>
    <row r="51" spans="1:22" s="53" customFormat="1" x14ac:dyDescent="0.2">
      <c r="A51" s="83" t="s">
        <v>54</v>
      </c>
      <c r="B51" s="51" t="s">
        <v>75</v>
      </c>
      <c r="C51" s="52" t="s">
        <v>76</v>
      </c>
      <c r="D51" s="135">
        <v>958336000</v>
      </c>
      <c r="E51" s="62">
        <v>0</v>
      </c>
      <c r="F51" s="135">
        <f t="shared" ref="F51:F81" si="26">D51+E51</f>
        <v>958336000</v>
      </c>
      <c r="G51" s="85">
        <f t="shared" si="24"/>
        <v>0</v>
      </c>
      <c r="H51" s="85">
        <v>0</v>
      </c>
      <c r="I51" s="79">
        <f t="shared" si="25"/>
        <v>958336000</v>
      </c>
      <c r="J51" s="24">
        <f>+H51/F51</f>
        <v>0</v>
      </c>
      <c r="K51" s="13"/>
      <c r="L51" s="13"/>
      <c r="M51" s="169"/>
      <c r="N51" s="169"/>
      <c r="O51" s="13"/>
      <c r="P51" s="13"/>
      <c r="Q51" s="13"/>
      <c r="R51" s="13"/>
      <c r="S51" s="13"/>
      <c r="T51" s="13"/>
      <c r="U51" s="13"/>
      <c r="V51" s="136"/>
    </row>
    <row r="52" spans="1:22" s="53" customFormat="1" x14ac:dyDescent="0.2">
      <c r="A52" s="83" t="s">
        <v>54</v>
      </c>
      <c r="B52" s="53" t="s">
        <v>77</v>
      </c>
      <c r="C52" s="52" t="s">
        <v>78</v>
      </c>
      <c r="D52" s="135">
        <v>100000000</v>
      </c>
      <c r="E52" s="62">
        <v>0</v>
      </c>
      <c r="F52" s="135">
        <f t="shared" si="26"/>
        <v>100000000</v>
      </c>
      <c r="G52" s="85">
        <f t="shared" si="24"/>
        <v>0</v>
      </c>
      <c r="H52" s="85">
        <v>0</v>
      </c>
      <c r="I52" s="79">
        <f t="shared" si="25"/>
        <v>100000000</v>
      </c>
      <c r="J52" s="24">
        <f>+H52/F52</f>
        <v>0</v>
      </c>
      <c r="K52" s="13"/>
      <c r="L52" s="13"/>
      <c r="M52" s="169"/>
      <c r="N52" s="169"/>
      <c r="O52" s="13"/>
      <c r="P52" s="13"/>
      <c r="Q52" s="13"/>
      <c r="R52" s="13"/>
      <c r="S52" s="13"/>
      <c r="T52" s="13"/>
      <c r="U52" s="13"/>
      <c r="V52" s="136"/>
    </row>
    <row r="53" spans="1:22" s="53" customFormat="1" ht="15" x14ac:dyDescent="0.25">
      <c r="A53" s="83"/>
      <c r="B53" s="47" t="s">
        <v>79</v>
      </c>
      <c r="C53" s="48" t="s">
        <v>80</v>
      </c>
      <c r="D53" s="134">
        <f>D54+D55</f>
        <v>810000000</v>
      </c>
      <c r="E53" s="62"/>
      <c r="F53" s="134">
        <f t="shared" si="26"/>
        <v>810000000</v>
      </c>
      <c r="G53" s="85"/>
      <c r="H53" s="85">
        <v>0</v>
      </c>
      <c r="I53" s="78">
        <f t="shared" si="25"/>
        <v>810000000</v>
      </c>
      <c r="J53" s="21">
        <v>0</v>
      </c>
      <c r="K53" s="13"/>
      <c r="L53" s="13"/>
      <c r="M53" s="169"/>
      <c r="N53" s="169"/>
      <c r="O53" s="13"/>
      <c r="P53" s="13"/>
      <c r="Q53" s="13"/>
      <c r="R53" s="13"/>
      <c r="S53" s="13"/>
      <c r="T53" s="13"/>
      <c r="U53" s="13"/>
      <c r="V53" s="136"/>
    </row>
    <row r="54" spans="1:22" s="53" customFormat="1" x14ac:dyDescent="0.2">
      <c r="A54" s="83" t="s">
        <v>54</v>
      </c>
      <c r="B54" s="53" t="s">
        <v>81</v>
      </c>
      <c r="C54" s="52" t="s">
        <v>82</v>
      </c>
      <c r="D54" s="135">
        <v>10000000</v>
      </c>
      <c r="E54" s="62">
        <v>0</v>
      </c>
      <c r="F54" s="135">
        <f t="shared" si="26"/>
        <v>10000000</v>
      </c>
      <c r="G54" s="85">
        <f t="shared" si="24"/>
        <v>0</v>
      </c>
      <c r="H54" s="85">
        <v>0</v>
      </c>
      <c r="I54" s="79">
        <f t="shared" si="25"/>
        <v>10000000</v>
      </c>
      <c r="J54" s="24">
        <f>+H54/F54</f>
        <v>0</v>
      </c>
      <c r="K54" s="13"/>
      <c r="L54" s="13"/>
      <c r="M54" s="169"/>
      <c r="N54" s="169"/>
      <c r="O54" s="13"/>
      <c r="P54" s="13"/>
      <c r="Q54" s="13"/>
      <c r="R54" s="13"/>
      <c r="S54" s="13"/>
      <c r="T54" s="13"/>
      <c r="U54" s="13"/>
      <c r="V54" s="136"/>
    </row>
    <row r="55" spans="1:22" s="53" customFormat="1" x14ac:dyDescent="0.2">
      <c r="A55" s="83" t="s">
        <v>36</v>
      </c>
      <c r="B55" s="53" t="s">
        <v>83</v>
      </c>
      <c r="C55" s="52" t="s">
        <v>80</v>
      </c>
      <c r="D55" s="135">
        <v>800000000</v>
      </c>
      <c r="E55" s="62">
        <v>0</v>
      </c>
      <c r="F55" s="135">
        <f t="shared" si="26"/>
        <v>800000000</v>
      </c>
      <c r="G55" s="85">
        <f t="shared" si="24"/>
        <v>0</v>
      </c>
      <c r="H55" s="85">
        <v>0</v>
      </c>
      <c r="I55" s="79">
        <f t="shared" si="25"/>
        <v>800000000</v>
      </c>
      <c r="J55" s="24">
        <f>+H55/F55</f>
        <v>0</v>
      </c>
      <c r="K55" s="13"/>
      <c r="L55" s="13"/>
      <c r="M55" s="169"/>
      <c r="N55" s="169"/>
      <c r="O55" s="13"/>
      <c r="P55" s="13"/>
      <c r="Q55" s="13"/>
      <c r="R55" s="13"/>
      <c r="S55" s="13"/>
      <c r="T55" s="13"/>
      <c r="U55" s="13"/>
      <c r="V55" s="136"/>
    </row>
    <row r="56" spans="1:22" s="53" customFormat="1" ht="15" x14ac:dyDescent="0.25">
      <c r="A56" s="83"/>
      <c r="B56" s="47" t="s">
        <v>84</v>
      </c>
      <c r="C56" s="48" t="s">
        <v>85</v>
      </c>
      <c r="D56" s="134">
        <f>D57</f>
        <v>10000000</v>
      </c>
      <c r="E56" s="62"/>
      <c r="F56" s="134">
        <f>+F57</f>
        <v>0</v>
      </c>
      <c r="G56" s="85">
        <f t="shared" si="24"/>
        <v>0</v>
      </c>
      <c r="H56" s="85">
        <v>0</v>
      </c>
      <c r="I56" s="78">
        <f t="shared" si="25"/>
        <v>0</v>
      </c>
      <c r="J56" s="21">
        <v>0</v>
      </c>
      <c r="K56" s="13"/>
      <c r="L56" s="13"/>
      <c r="M56" s="169"/>
      <c r="N56" s="169"/>
      <c r="O56" s="13"/>
      <c r="P56" s="13"/>
      <c r="Q56" s="13"/>
      <c r="R56" s="13"/>
      <c r="S56" s="13"/>
      <c r="T56" s="13"/>
      <c r="U56" s="13"/>
      <c r="V56" s="136"/>
    </row>
    <row r="57" spans="1:22" s="53" customFormat="1" x14ac:dyDescent="0.2">
      <c r="A57" s="83" t="s">
        <v>54</v>
      </c>
      <c r="B57" s="53" t="s">
        <v>86</v>
      </c>
      <c r="C57" s="52" t="s">
        <v>87</v>
      </c>
      <c r="D57" s="135">
        <v>10000000</v>
      </c>
      <c r="E57" s="62">
        <v>-10000000</v>
      </c>
      <c r="F57" s="135">
        <f t="shared" si="26"/>
        <v>0</v>
      </c>
      <c r="G57" s="85">
        <f t="shared" si="24"/>
        <v>0</v>
      </c>
      <c r="H57" s="85">
        <v>0</v>
      </c>
      <c r="I57" s="79">
        <f t="shared" si="25"/>
        <v>0</v>
      </c>
      <c r="J57" s="24">
        <v>0</v>
      </c>
      <c r="K57" s="13"/>
      <c r="L57" s="13"/>
      <c r="M57" s="169"/>
      <c r="N57" s="169"/>
      <c r="O57" s="13"/>
      <c r="P57" s="13"/>
      <c r="Q57" s="13"/>
      <c r="R57" s="13"/>
      <c r="S57" s="13"/>
      <c r="T57" s="13"/>
      <c r="U57" s="13"/>
      <c r="V57" s="136"/>
    </row>
    <row r="58" spans="1:22" s="53" customFormat="1" ht="15" x14ac:dyDescent="0.25">
      <c r="A58" s="83"/>
      <c r="B58" s="47" t="s">
        <v>88</v>
      </c>
      <c r="C58" s="48" t="s">
        <v>89</v>
      </c>
      <c r="D58" s="134">
        <f>D59+D60</f>
        <v>190000000</v>
      </c>
      <c r="E58" s="62"/>
      <c r="F58" s="134">
        <f t="shared" si="26"/>
        <v>190000000</v>
      </c>
      <c r="G58" s="85">
        <f t="shared" si="24"/>
        <v>0</v>
      </c>
      <c r="H58" s="85">
        <v>0</v>
      </c>
      <c r="I58" s="78">
        <f t="shared" si="25"/>
        <v>190000000</v>
      </c>
      <c r="J58" s="21">
        <v>0</v>
      </c>
      <c r="K58" s="13"/>
      <c r="L58" s="13"/>
      <c r="M58" s="169"/>
      <c r="N58" s="169"/>
      <c r="O58" s="13"/>
      <c r="P58" s="13"/>
      <c r="Q58" s="13"/>
      <c r="R58" s="13"/>
      <c r="S58" s="13"/>
      <c r="T58" s="13"/>
      <c r="U58" s="13"/>
      <c r="V58" s="136"/>
    </row>
    <row r="59" spans="1:22" s="53" customFormat="1" x14ac:dyDescent="0.2">
      <c r="A59" s="83" t="s">
        <v>54</v>
      </c>
      <c r="B59" s="53" t="s">
        <v>90</v>
      </c>
      <c r="C59" s="52" t="s">
        <v>91</v>
      </c>
      <c r="D59" s="135">
        <v>100000000</v>
      </c>
      <c r="E59" s="62">
        <v>0</v>
      </c>
      <c r="F59" s="135">
        <f t="shared" si="26"/>
        <v>100000000</v>
      </c>
      <c r="G59" s="85">
        <f t="shared" si="24"/>
        <v>0</v>
      </c>
      <c r="H59" s="85">
        <v>0</v>
      </c>
      <c r="I59" s="79">
        <f t="shared" si="25"/>
        <v>100000000</v>
      </c>
      <c r="J59" s="24">
        <f>+H59/F59</f>
        <v>0</v>
      </c>
      <c r="K59" s="13"/>
      <c r="L59" s="13"/>
      <c r="M59" s="169"/>
      <c r="N59" s="169"/>
      <c r="O59" s="13"/>
      <c r="P59" s="13"/>
      <c r="Q59" s="13"/>
      <c r="R59" s="13"/>
      <c r="S59" s="13"/>
      <c r="T59" s="13"/>
      <c r="U59" s="13"/>
      <c r="V59" s="136"/>
    </row>
    <row r="60" spans="1:22" s="53" customFormat="1" x14ac:dyDescent="0.2">
      <c r="A60" s="83" t="s">
        <v>54</v>
      </c>
      <c r="B60" s="53" t="s">
        <v>92</v>
      </c>
      <c r="C60" s="52" t="s">
        <v>93</v>
      </c>
      <c r="D60" s="135">
        <v>90000000</v>
      </c>
      <c r="E60" s="62">
        <v>0</v>
      </c>
      <c r="F60" s="135">
        <f t="shared" si="26"/>
        <v>90000000</v>
      </c>
      <c r="G60" s="85">
        <f t="shared" si="24"/>
        <v>0</v>
      </c>
      <c r="H60" s="85">
        <v>0</v>
      </c>
      <c r="I60" s="79">
        <f t="shared" si="25"/>
        <v>90000000</v>
      </c>
      <c r="J60" s="24">
        <f>+H60/F60</f>
        <v>0</v>
      </c>
      <c r="K60" s="13"/>
      <c r="L60" s="13"/>
      <c r="M60" s="169"/>
      <c r="N60" s="169"/>
      <c r="O60" s="13"/>
      <c r="P60" s="13"/>
      <c r="Q60" s="13"/>
      <c r="R60" s="13"/>
      <c r="S60" s="13"/>
      <c r="T60" s="13"/>
      <c r="U60" s="13"/>
      <c r="V60" s="136"/>
    </row>
    <row r="61" spans="1:22" s="53" customFormat="1" ht="15" x14ac:dyDescent="0.25">
      <c r="A61" s="83"/>
      <c r="B61" s="47" t="s">
        <v>94</v>
      </c>
      <c r="C61" s="48" t="s">
        <v>95</v>
      </c>
      <c r="D61" s="134">
        <f>D62</f>
        <v>15000000</v>
      </c>
      <c r="E61" s="62"/>
      <c r="F61" s="134">
        <f>+F62</f>
        <v>0</v>
      </c>
      <c r="G61" s="85">
        <f t="shared" si="24"/>
        <v>0</v>
      </c>
      <c r="H61" s="85">
        <v>0</v>
      </c>
      <c r="I61" s="78">
        <f t="shared" si="25"/>
        <v>0</v>
      </c>
      <c r="J61" s="21">
        <v>0</v>
      </c>
      <c r="K61" s="13"/>
      <c r="L61" s="13"/>
      <c r="M61" s="169"/>
      <c r="N61" s="169"/>
      <c r="O61" s="13"/>
      <c r="P61" s="13"/>
      <c r="Q61" s="13"/>
      <c r="R61" s="13"/>
      <c r="S61" s="13"/>
      <c r="T61" s="13"/>
      <c r="U61" s="13"/>
      <c r="V61" s="136"/>
    </row>
    <row r="62" spans="1:22" s="53" customFormat="1" x14ac:dyDescent="0.2">
      <c r="A62" s="83" t="s">
        <v>54</v>
      </c>
      <c r="B62" s="53" t="s">
        <v>96</v>
      </c>
      <c r="C62" s="52" t="s">
        <v>97</v>
      </c>
      <c r="D62" s="147">
        <v>15000000</v>
      </c>
      <c r="E62" s="62">
        <v>-15000000</v>
      </c>
      <c r="F62" s="135">
        <f t="shared" si="26"/>
        <v>0</v>
      </c>
      <c r="G62" s="85">
        <f t="shared" si="24"/>
        <v>0</v>
      </c>
      <c r="H62" s="85">
        <v>0</v>
      </c>
      <c r="I62" s="79">
        <f t="shared" si="25"/>
        <v>0</v>
      </c>
      <c r="J62" s="24">
        <v>0</v>
      </c>
      <c r="K62" s="13"/>
      <c r="L62" s="13"/>
      <c r="M62" s="169"/>
      <c r="N62" s="169"/>
      <c r="O62" s="13"/>
      <c r="P62" s="13"/>
      <c r="Q62" s="13"/>
      <c r="R62" s="13"/>
      <c r="S62" s="13"/>
      <c r="T62" s="13"/>
      <c r="U62" s="13"/>
      <c r="V62" s="136"/>
    </row>
    <row r="63" spans="1:22" s="53" customFormat="1" ht="15" x14ac:dyDescent="0.25">
      <c r="A63" s="83"/>
      <c r="B63" s="47" t="s">
        <v>98</v>
      </c>
      <c r="C63" s="48" t="s">
        <v>99</v>
      </c>
      <c r="D63" s="148">
        <f>D64</f>
        <v>14000000</v>
      </c>
      <c r="E63" s="62">
        <v>0</v>
      </c>
      <c r="F63" s="134">
        <f>+F64</f>
        <v>0</v>
      </c>
      <c r="G63" s="85">
        <f t="shared" si="24"/>
        <v>0</v>
      </c>
      <c r="H63" s="85">
        <v>0</v>
      </c>
      <c r="I63" s="78">
        <f t="shared" si="25"/>
        <v>0</v>
      </c>
      <c r="J63" s="21">
        <v>0</v>
      </c>
      <c r="K63" s="13"/>
      <c r="L63" s="13"/>
      <c r="M63" s="169"/>
      <c r="N63" s="169"/>
      <c r="O63" s="13"/>
      <c r="P63" s="13"/>
      <c r="Q63" s="13"/>
      <c r="R63" s="13"/>
      <c r="S63" s="13"/>
      <c r="T63" s="13"/>
      <c r="U63" s="13"/>
      <c r="V63" s="136"/>
    </row>
    <row r="64" spans="1:22" s="53" customFormat="1" x14ac:dyDescent="0.2">
      <c r="A64" s="83" t="s">
        <v>54</v>
      </c>
      <c r="B64" s="53" t="s">
        <v>100</v>
      </c>
      <c r="C64" s="52" t="s">
        <v>101</v>
      </c>
      <c r="D64" s="147">
        <v>14000000</v>
      </c>
      <c r="E64" s="62">
        <v>-14000000</v>
      </c>
      <c r="F64" s="135">
        <f t="shared" si="26"/>
        <v>0</v>
      </c>
      <c r="G64" s="85">
        <f t="shared" si="24"/>
        <v>0</v>
      </c>
      <c r="H64" s="85">
        <v>0</v>
      </c>
      <c r="I64" s="79">
        <f t="shared" si="25"/>
        <v>0</v>
      </c>
      <c r="J64" s="24">
        <v>0</v>
      </c>
      <c r="K64" s="13"/>
      <c r="L64" s="13"/>
      <c r="M64" s="169"/>
      <c r="N64" s="169"/>
      <c r="O64" s="13"/>
      <c r="P64" s="13"/>
      <c r="Q64" s="13"/>
      <c r="R64" s="13"/>
      <c r="S64" s="13"/>
      <c r="T64" s="13"/>
      <c r="U64" s="13"/>
      <c r="V64" s="136"/>
    </row>
    <row r="65" spans="1:22" s="50" customFormat="1" ht="15" x14ac:dyDescent="0.25">
      <c r="A65" s="201"/>
      <c r="B65" s="47" t="s">
        <v>102</v>
      </c>
      <c r="C65" s="48" t="s">
        <v>103</v>
      </c>
      <c r="D65" s="148">
        <f>D66+D68+D70</f>
        <v>120000000</v>
      </c>
      <c r="E65" s="61">
        <f>E66+E68+E70</f>
        <v>-35000000</v>
      </c>
      <c r="F65" s="134">
        <f t="shared" si="26"/>
        <v>85000000</v>
      </c>
      <c r="G65" s="113">
        <f t="shared" si="24"/>
        <v>0</v>
      </c>
      <c r="H65" s="113">
        <v>0</v>
      </c>
      <c r="I65" s="78">
        <f t="shared" si="25"/>
        <v>85000000</v>
      </c>
      <c r="J65" s="21">
        <f>+H65/F65</f>
        <v>0</v>
      </c>
      <c r="K65" s="49"/>
      <c r="L65" s="49"/>
      <c r="M65" s="171"/>
      <c r="N65" s="171"/>
      <c r="O65" s="49"/>
      <c r="P65" s="49"/>
      <c r="Q65" s="49"/>
      <c r="R65" s="49"/>
      <c r="S65" s="49"/>
      <c r="T65" s="49"/>
      <c r="U65" s="49"/>
      <c r="V65" s="165"/>
    </row>
    <row r="66" spans="1:22" s="50" customFormat="1" ht="15" x14ac:dyDescent="0.25">
      <c r="A66" s="83"/>
      <c r="B66" s="47" t="s">
        <v>104</v>
      </c>
      <c r="C66" s="48" t="s">
        <v>105</v>
      </c>
      <c r="D66" s="148">
        <f>D67</f>
        <v>25000000</v>
      </c>
      <c r="E66" s="61">
        <f>E67</f>
        <v>-25000000</v>
      </c>
      <c r="F66" s="134">
        <f t="shared" si="26"/>
        <v>0</v>
      </c>
      <c r="G66" s="113">
        <f t="shared" si="24"/>
        <v>0</v>
      </c>
      <c r="H66" s="113">
        <v>0</v>
      </c>
      <c r="I66" s="78">
        <f t="shared" si="25"/>
        <v>0</v>
      </c>
      <c r="J66" s="21">
        <v>0</v>
      </c>
      <c r="K66" s="49"/>
      <c r="L66" s="49"/>
      <c r="M66" s="171"/>
      <c r="N66" s="171"/>
      <c r="O66" s="49"/>
      <c r="P66" s="49"/>
      <c r="Q66" s="49"/>
      <c r="R66" s="49"/>
      <c r="S66" s="49"/>
      <c r="T66" s="49"/>
      <c r="U66" s="49"/>
      <c r="V66" s="165"/>
    </row>
    <row r="67" spans="1:22" s="53" customFormat="1" ht="15" x14ac:dyDescent="0.25">
      <c r="A67" s="83" t="s">
        <v>54</v>
      </c>
      <c r="B67" s="53" t="s">
        <v>106</v>
      </c>
      <c r="C67" s="129" t="s">
        <v>107</v>
      </c>
      <c r="D67" s="149">
        <v>25000000</v>
      </c>
      <c r="E67" s="62">
        <v>-25000000</v>
      </c>
      <c r="F67" s="135">
        <f t="shared" si="26"/>
        <v>0</v>
      </c>
      <c r="G67" s="85">
        <f t="shared" si="24"/>
        <v>0</v>
      </c>
      <c r="H67" s="85">
        <v>0</v>
      </c>
      <c r="I67" s="79">
        <f t="shared" si="25"/>
        <v>0</v>
      </c>
      <c r="J67" s="24">
        <v>0</v>
      </c>
      <c r="K67" s="13"/>
      <c r="L67" s="13"/>
      <c r="M67" s="169"/>
      <c r="N67" s="169"/>
      <c r="O67" s="13"/>
      <c r="P67" s="13"/>
      <c r="Q67" s="13"/>
      <c r="R67" s="13"/>
      <c r="S67" s="13"/>
      <c r="T67" s="13"/>
      <c r="U67" s="13"/>
      <c r="V67" s="136"/>
    </row>
    <row r="68" spans="1:22" s="50" customFormat="1" ht="15" x14ac:dyDescent="0.25">
      <c r="A68" s="83"/>
      <c r="B68" s="47" t="s">
        <v>108</v>
      </c>
      <c r="C68" s="48" t="s">
        <v>109</v>
      </c>
      <c r="D68" s="148">
        <f>D69</f>
        <v>10000000</v>
      </c>
      <c r="E68" s="61">
        <f>E69</f>
        <v>-10000000</v>
      </c>
      <c r="F68" s="134">
        <f t="shared" si="26"/>
        <v>0</v>
      </c>
      <c r="G68" s="113">
        <f t="shared" si="24"/>
        <v>0</v>
      </c>
      <c r="H68" s="113">
        <v>0</v>
      </c>
      <c r="I68" s="78">
        <f t="shared" si="25"/>
        <v>0</v>
      </c>
      <c r="J68" s="24">
        <v>0</v>
      </c>
      <c r="K68" s="49"/>
      <c r="L68" s="49"/>
      <c r="M68" s="171"/>
      <c r="N68" s="171"/>
      <c r="O68" s="49"/>
      <c r="P68" s="49"/>
      <c r="Q68" s="49"/>
      <c r="R68" s="49"/>
      <c r="S68" s="49"/>
      <c r="T68" s="49"/>
      <c r="U68" s="49"/>
      <c r="V68" s="165"/>
    </row>
    <row r="69" spans="1:22" s="53" customFormat="1" ht="15" x14ac:dyDescent="0.25">
      <c r="A69" s="83" t="s">
        <v>54</v>
      </c>
      <c r="B69" s="53" t="s">
        <v>110</v>
      </c>
      <c r="C69" s="129" t="s">
        <v>111</v>
      </c>
      <c r="D69" s="149">
        <v>10000000</v>
      </c>
      <c r="E69" s="62">
        <v>-10000000</v>
      </c>
      <c r="F69" s="135">
        <f t="shared" si="26"/>
        <v>0</v>
      </c>
      <c r="G69" s="85">
        <f t="shared" si="24"/>
        <v>0</v>
      </c>
      <c r="H69" s="85">
        <v>0</v>
      </c>
      <c r="I69" s="79">
        <f t="shared" si="25"/>
        <v>0</v>
      </c>
      <c r="J69" s="24">
        <v>0</v>
      </c>
      <c r="K69" s="13"/>
      <c r="L69" s="13"/>
      <c r="M69" s="169"/>
      <c r="N69" s="169"/>
      <c r="O69" s="13"/>
      <c r="P69" s="13"/>
      <c r="Q69" s="13"/>
      <c r="R69" s="13"/>
      <c r="S69" s="13"/>
      <c r="T69" s="13"/>
      <c r="U69" s="13"/>
      <c r="V69" s="136"/>
    </row>
    <row r="70" spans="1:22" s="50" customFormat="1" ht="15" x14ac:dyDescent="0.25">
      <c r="A70" s="83"/>
      <c r="B70" s="126" t="s">
        <v>112</v>
      </c>
      <c r="C70" s="48" t="s">
        <v>113</v>
      </c>
      <c r="D70" s="148">
        <f>D71+D72+D73+D74</f>
        <v>85000000</v>
      </c>
      <c r="E70" s="61">
        <v>0</v>
      </c>
      <c r="F70" s="134">
        <f>D70+E70</f>
        <v>85000000</v>
      </c>
      <c r="G70" s="113">
        <f t="shared" si="24"/>
        <v>0</v>
      </c>
      <c r="H70" s="113">
        <v>0</v>
      </c>
      <c r="I70" s="78">
        <f t="shared" si="25"/>
        <v>85000000</v>
      </c>
      <c r="J70" s="21">
        <f t="shared" ref="J70:J76" si="27">+H70/F70</f>
        <v>0</v>
      </c>
      <c r="K70" s="49"/>
      <c r="L70" s="49"/>
      <c r="M70" s="171"/>
      <c r="N70" s="171"/>
      <c r="O70" s="49"/>
      <c r="P70" s="49"/>
      <c r="Q70" s="49"/>
      <c r="R70" s="49"/>
      <c r="S70" s="49"/>
      <c r="T70" s="49"/>
      <c r="U70" s="49"/>
      <c r="V70" s="165"/>
    </row>
    <row r="71" spans="1:22" s="53" customFormat="1" x14ac:dyDescent="0.2">
      <c r="A71" s="83" t="s">
        <v>54</v>
      </c>
      <c r="B71" s="53" t="s">
        <v>114</v>
      </c>
      <c r="C71" s="52" t="s">
        <v>115</v>
      </c>
      <c r="D71" s="147">
        <v>10000000</v>
      </c>
      <c r="E71" s="62">
        <v>0</v>
      </c>
      <c r="F71" s="135">
        <f t="shared" si="26"/>
        <v>10000000</v>
      </c>
      <c r="G71" s="85">
        <f t="shared" si="24"/>
        <v>0</v>
      </c>
      <c r="H71" s="85">
        <v>0</v>
      </c>
      <c r="I71" s="79">
        <f t="shared" si="25"/>
        <v>10000000</v>
      </c>
      <c r="J71" s="24">
        <f t="shared" si="27"/>
        <v>0</v>
      </c>
      <c r="K71" s="13"/>
      <c r="L71" s="13"/>
      <c r="M71" s="169"/>
      <c r="N71" s="169"/>
      <c r="O71" s="13"/>
      <c r="P71" s="13"/>
      <c r="Q71" s="13"/>
      <c r="R71" s="13"/>
      <c r="S71" s="13"/>
      <c r="T71" s="13"/>
      <c r="U71" s="13"/>
      <c r="V71" s="136"/>
    </row>
    <row r="72" spans="1:22" s="53" customFormat="1" ht="15" x14ac:dyDescent="0.25">
      <c r="A72" s="83" t="s">
        <v>54</v>
      </c>
      <c r="B72" s="53" t="s">
        <v>116</v>
      </c>
      <c r="C72" s="129" t="s">
        <v>117</v>
      </c>
      <c r="D72" s="149">
        <v>5000000</v>
      </c>
      <c r="E72" s="62">
        <v>0</v>
      </c>
      <c r="F72" s="135">
        <f t="shared" si="26"/>
        <v>5000000</v>
      </c>
      <c r="G72" s="85">
        <f t="shared" si="24"/>
        <v>0</v>
      </c>
      <c r="H72" s="85">
        <v>0</v>
      </c>
      <c r="I72" s="79">
        <f t="shared" si="25"/>
        <v>5000000</v>
      </c>
      <c r="J72" s="24">
        <f t="shared" si="27"/>
        <v>0</v>
      </c>
      <c r="K72" s="13"/>
      <c r="L72" s="13"/>
      <c r="M72" s="169"/>
      <c r="N72" s="169"/>
      <c r="O72" s="13"/>
      <c r="P72" s="13"/>
      <c r="Q72" s="13"/>
      <c r="R72" s="13"/>
      <c r="S72" s="13"/>
      <c r="T72" s="13"/>
      <c r="U72" s="13"/>
      <c r="V72" s="136"/>
    </row>
    <row r="73" spans="1:22" s="53" customFormat="1" ht="15" x14ac:dyDescent="0.25">
      <c r="A73" s="83" t="s">
        <v>54</v>
      </c>
      <c r="B73" s="53" t="s">
        <v>118</v>
      </c>
      <c r="C73" s="129" t="s">
        <v>119</v>
      </c>
      <c r="D73" s="149">
        <v>60000000</v>
      </c>
      <c r="E73" s="62">
        <v>0</v>
      </c>
      <c r="F73" s="135">
        <f t="shared" si="26"/>
        <v>60000000</v>
      </c>
      <c r="G73" s="85">
        <f t="shared" si="24"/>
        <v>0</v>
      </c>
      <c r="H73" s="85">
        <v>0</v>
      </c>
      <c r="I73" s="79">
        <f t="shared" si="25"/>
        <v>60000000</v>
      </c>
      <c r="J73" s="24">
        <f t="shared" si="27"/>
        <v>0</v>
      </c>
      <c r="K73" s="13"/>
      <c r="L73" s="13"/>
      <c r="M73" s="169"/>
      <c r="N73" s="169"/>
      <c r="O73" s="13"/>
      <c r="P73" s="13"/>
      <c r="Q73" s="13"/>
      <c r="R73" s="13"/>
      <c r="S73" s="13"/>
      <c r="T73" s="13"/>
      <c r="U73" s="13"/>
      <c r="V73" s="136"/>
    </row>
    <row r="74" spans="1:22" s="53" customFormat="1" ht="15" x14ac:dyDescent="0.25">
      <c r="A74" s="83" t="s">
        <v>54</v>
      </c>
      <c r="B74" s="53" t="s">
        <v>120</v>
      </c>
      <c r="C74" s="129" t="s">
        <v>121</v>
      </c>
      <c r="D74" s="149">
        <v>10000000</v>
      </c>
      <c r="E74" s="62">
        <v>0</v>
      </c>
      <c r="F74" s="135">
        <f t="shared" si="26"/>
        <v>10000000</v>
      </c>
      <c r="G74" s="85">
        <f t="shared" si="24"/>
        <v>0</v>
      </c>
      <c r="H74" s="85">
        <v>0</v>
      </c>
      <c r="I74" s="79">
        <f t="shared" si="25"/>
        <v>10000000</v>
      </c>
      <c r="J74" s="24">
        <f t="shared" si="27"/>
        <v>0</v>
      </c>
      <c r="K74" s="13"/>
      <c r="L74" s="13"/>
      <c r="M74" s="169"/>
      <c r="N74" s="169"/>
      <c r="O74" s="13"/>
      <c r="P74" s="13"/>
      <c r="Q74" s="13"/>
      <c r="R74" s="13"/>
      <c r="S74" s="13"/>
      <c r="T74" s="13"/>
      <c r="U74" s="13"/>
      <c r="V74" s="136"/>
    </row>
    <row r="75" spans="1:22" s="50" customFormat="1" ht="15" x14ac:dyDescent="0.25">
      <c r="A75" s="83"/>
      <c r="B75" s="130" t="s">
        <v>122</v>
      </c>
      <c r="C75" s="48" t="s">
        <v>123</v>
      </c>
      <c r="D75" s="148">
        <f>D76+D80</f>
        <v>245000000</v>
      </c>
      <c r="E75" s="148">
        <f>E76+E80</f>
        <v>74000000</v>
      </c>
      <c r="F75" s="134">
        <f t="shared" si="26"/>
        <v>319000000</v>
      </c>
      <c r="G75" s="113">
        <f t="shared" si="24"/>
        <v>0</v>
      </c>
      <c r="H75" s="113">
        <f>H76</f>
        <v>0</v>
      </c>
      <c r="I75" s="78">
        <f t="shared" si="25"/>
        <v>319000000</v>
      </c>
      <c r="J75" s="21">
        <f t="shared" si="27"/>
        <v>0</v>
      </c>
      <c r="K75" s="49"/>
      <c r="L75" s="49"/>
      <c r="M75" s="171"/>
      <c r="N75" s="171"/>
      <c r="O75" s="49"/>
      <c r="P75" s="49"/>
      <c r="Q75" s="49"/>
      <c r="R75" s="49"/>
      <c r="S75" s="49"/>
      <c r="T75" s="49"/>
      <c r="U75" s="49"/>
      <c r="V75" s="165"/>
    </row>
    <row r="76" spans="1:22" s="50" customFormat="1" ht="15" x14ac:dyDescent="0.25">
      <c r="A76" s="83"/>
      <c r="B76" s="50" t="s">
        <v>124</v>
      </c>
      <c r="C76" s="50" t="s">
        <v>125</v>
      </c>
      <c r="D76" s="148">
        <f>D77+D78+D79</f>
        <v>228000000</v>
      </c>
      <c r="E76" s="148">
        <f>E77+E78+E79</f>
        <v>74000000</v>
      </c>
      <c r="F76" s="134">
        <f>F77+F78+F79</f>
        <v>302000000</v>
      </c>
      <c r="G76" s="113">
        <f t="shared" si="24"/>
        <v>0</v>
      </c>
      <c r="H76" s="113">
        <f>H78+H79+H81</f>
        <v>0</v>
      </c>
      <c r="I76" s="78">
        <f t="shared" si="25"/>
        <v>302000000</v>
      </c>
      <c r="J76" s="21">
        <f t="shared" si="27"/>
        <v>0</v>
      </c>
      <c r="K76" s="49"/>
      <c r="L76" s="49"/>
      <c r="M76" s="171"/>
      <c r="N76" s="171"/>
      <c r="O76" s="49"/>
      <c r="P76" s="49"/>
      <c r="Q76" s="49"/>
      <c r="R76" s="49"/>
      <c r="S76" s="49"/>
      <c r="T76" s="49"/>
      <c r="U76" s="49"/>
      <c r="V76" s="165"/>
    </row>
    <row r="77" spans="1:22" s="50" customFormat="1" ht="15" x14ac:dyDescent="0.25">
      <c r="A77" s="83" t="s">
        <v>54</v>
      </c>
      <c r="B77" s="53" t="s">
        <v>126</v>
      </c>
      <c r="C77" s="53" t="s">
        <v>127</v>
      </c>
      <c r="D77" s="62">
        <v>0</v>
      </c>
      <c r="E77" s="62">
        <v>0</v>
      </c>
      <c r="F77" s="135">
        <f t="shared" si="26"/>
        <v>0</v>
      </c>
      <c r="G77" s="113"/>
      <c r="H77" s="113">
        <v>0</v>
      </c>
      <c r="I77" s="85">
        <f t="shared" si="25"/>
        <v>0</v>
      </c>
      <c r="J77" s="24">
        <v>0</v>
      </c>
      <c r="K77" s="49"/>
      <c r="L77" s="49"/>
      <c r="M77" s="171"/>
      <c r="N77" s="171"/>
      <c r="O77" s="49"/>
      <c r="P77" s="49"/>
      <c r="Q77" s="49"/>
      <c r="R77" s="49"/>
      <c r="S77" s="49"/>
      <c r="T77" s="49"/>
      <c r="U77" s="49"/>
      <c r="V77" s="165"/>
    </row>
    <row r="78" spans="1:22" s="53" customFormat="1" ht="15" x14ac:dyDescent="0.25">
      <c r="A78" s="83" t="s">
        <v>54</v>
      </c>
      <c r="B78" s="53" t="s">
        <v>128</v>
      </c>
      <c r="C78" s="129" t="s">
        <v>129</v>
      </c>
      <c r="D78" s="149">
        <v>28000000</v>
      </c>
      <c r="E78" s="62">
        <v>234000000</v>
      </c>
      <c r="F78" s="135">
        <f t="shared" si="26"/>
        <v>262000000</v>
      </c>
      <c r="G78" s="85">
        <f t="shared" si="24"/>
        <v>0</v>
      </c>
      <c r="H78" s="85">
        <v>0</v>
      </c>
      <c r="I78" s="79">
        <f t="shared" si="25"/>
        <v>262000000</v>
      </c>
      <c r="J78" s="24">
        <f>+H78/F78</f>
        <v>0</v>
      </c>
      <c r="K78" s="13"/>
      <c r="L78" s="13"/>
      <c r="M78" s="169"/>
      <c r="N78" s="169"/>
      <c r="O78" s="13"/>
      <c r="P78" s="13"/>
      <c r="Q78" s="13"/>
      <c r="R78" s="13"/>
      <c r="S78" s="13"/>
      <c r="T78" s="13"/>
      <c r="U78" s="13"/>
      <c r="V78" s="136"/>
    </row>
    <row r="79" spans="1:22" s="53" customFormat="1" ht="15" x14ac:dyDescent="0.25">
      <c r="A79" s="83" t="s">
        <v>54</v>
      </c>
      <c r="B79" s="53" t="s">
        <v>130</v>
      </c>
      <c r="C79" s="129" t="s">
        <v>131</v>
      </c>
      <c r="D79" s="149">
        <v>200000000</v>
      </c>
      <c r="E79" s="62">
        <v>-160000000</v>
      </c>
      <c r="F79" s="135">
        <f t="shared" si="26"/>
        <v>40000000</v>
      </c>
      <c r="G79" s="85">
        <f t="shared" si="24"/>
        <v>0</v>
      </c>
      <c r="H79" s="85">
        <v>0</v>
      </c>
      <c r="I79" s="79">
        <f t="shared" si="25"/>
        <v>40000000</v>
      </c>
      <c r="J79" s="24">
        <f>+H79/F79</f>
        <v>0</v>
      </c>
      <c r="K79" s="13"/>
      <c r="L79" s="13"/>
      <c r="M79" s="169"/>
      <c r="N79" s="169"/>
      <c r="O79" s="13"/>
      <c r="P79" s="13"/>
      <c r="Q79" s="13"/>
      <c r="R79" s="13"/>
      <c r="S79" s="13"/>
      <c r="T79" s="13"/>
      <c r="U79" s="13"/>
      <c r="V79" s="136"/>
    </row>
    <row r="80" spans="1:22" s="50" customFormat="1" ht="15" x14ac:dyDescent="0.25">
      <c r="A80" s="201"/>
      <c r="B80" s="50" t="s">
        <v>132</v>
      </c>
      <c r="C80" s="50" t="s">
        <v>133</v>
      </c>
      <c r="D80" s="150">
        <f>D81</f>
        <v>17000000</v>
      </c>
      <c r="E80" s="61">
        <v>0</v>
      </c>
      <c r="F80" s="134">
        <f t="shared" si="26"/>
        <v>17000000</v>
      </c>
      <c r="G80" s="113">
        <f t="shared" si="24"/>
        <v>0</v>
      </c>
      <c r="H80" s="113">
        <v>0</v>
      </c>
      <c r="I80" s="78">
        <f t="shared" si="25"/>
        <v>17000000</v>
      </c>
      <c r="J80" s="21">
        <v>0</v>
      </c>
      <c r="K80" s="49"/>
      <c r="L80" s="49"/>
      <c r="M80" s="171"/>
      <c r="N80" s="171"/>
      <c r="O80" s="49"/>
      <c r="P80" s="49"/>
      <c r="Q80" s="49"/>
      <c r="R80" s="49"/>
      <c r="S80" s="49"/>
      <c r="T80" s="49"/>
      <c r="U80" s="49"/>
      <c r="V80" s="165"/>
    </row>
    <row r="81" spans="1:22" s="53" customFormat="1" ht="15.75" thickBot="1" x14ac:dyDescent="0.3">
      <c r="A81" s="211" t="s">
        <v>54</v>
      </c>
      <c r="B81" s="212" t="s">
        <v>134</v>
      </c>
      <c r="C81" s="213" t="s">
        <v>135</v>
      </c>
      <c r="D81" s="214">
        <v>17000000</v>
      </c>
      <c r="E81" s="215">
        <v>0</v>
      </c>
      <c r="F81" s="216">
        <f t="shared" si="26"/>
        <v>17000000</v>
      </c>
      <c r="G81" s="217">
        <f t="shared" si="24"/>
        <v>0</v>
      </c>
      <c r="H81" s="217">
        <v>0</v>
      </c>
      <c r="I81" s="81">
        <f t="shared" si="25"/>
        <v>17000000</v>
      </c>
      <c r="J81" s="218">
        <f>+H81/F81</f>
        <v>0</v>
      </c>
      <c r="K81" s="13"/>
      <c r="L81" s="13"/>
      <c r="M81" s="169"/>
      <c r="N81" s="169"/>
      <c r="O81" s="13"/>
      <c r="P81" s="13"/>
      <c r="Q81" s="13"/>
      <c r="R81" s="13"/>
      <c r="S81" s="13"/>
      <c r="T81" s="13"/>
      <c r="U81" s="13"/>
      <c r="V81" s="136"/>
    </row>
    <row r="82" spans="1:22" ht="15.75" thickBot="1" x14ac:dyDescent="0.3">
      <c r="A82" s="382" t="s">
        <v>69</v>
      </c>
      <c r="B82" s="383"/>
      <c r="C82" s="383"/>
      <c r="D82" s="185">
        <f>D49+D65+D75</f>
        <v>2462336000</v>
      </c>
      <c r="E82" s="219">
        <f t="shared" ref="E82:J82" si="28">E49+E65+E75</f>
        <v>0</v>
      </c>
      <c r="F82" s="185">
        <f>+F49+F65+F75</f>
        <v>2462336000</v>
      </c>
      <c r="G82" s="185">
        <f t="shared" si="28"/>
        <v>0</v>
      </c>
      <c r="H82" s="220">
        <f t="shared" si="28"/>
        <v>0</v>
      </c>
      <c r="I82" s="185">
        <f t="shared" si="28"/>
        <v>2462336000</v>
      </c>
      <c r="J82" s="187">
        <f t="shared" si="28"/>
        <v>0</v>
      </c>
    </row>
    <row r="83" spans="1:22" ht="15" thickBot="1" x14ac:dyDescent="0.25">
      <c r="A83" s="5"/>
      <c r="B83" s="6"/>
      <c r="C83" s="7"/>
      <c r="D83" s="8"/>
      <c r="E83" s="8"/>
      <c r="F83" s="9">
        <f>+F82-D82</f>
        <v>0</v>
      </c>
      <c r="G83" s="9"/>
      <c r="H83" s="8"/>
      <c r="I83" s="10"/>
      <c r="J83" s="159"/>
    </row>
    <row r="84" spans="1:22" ht="15.75" x14ac:dyDescent="0.25">
      <c r="A84" s="379" t="str">
        <f>+A43</f>
        <v>OFICINA DE COOPERACION INTERNACIONAL DE LA SALUD (OCIS)</v>
      </c>
      <c r="B84" s="380"/>
      <c r="C84" s="380"/>
      <c r="D84" s="380"/>
      <c r="E84" s="380"/>
      <c r="F84" s="380"/>
      <c r="G84" s="380"/>
      <c r="H84" s="380"/>
      <c r="I84" s="380"/>
      <c r="J84" s="381"/>
    </row>
    <row r="85" spans="1:22" s="53" customFormat="1" ht="15.75" x14ac:dyDescent="0.25">
      <c r="A85" s="376" t="str">
        <f>+A44</f>
        <v>EJECUCION PRESUPUESTARIA DE EGRESOS  I  TRIMESTRE 2017</v>
      </c>
      <c r="B85" s="377"/>
      <c r="C85" s="377"/>
      <c r="D85" s="377"/>
      <c r="E85" s="377"/>
      <c r="F85" s="377"/>
      <c r="G85" s="377"/>
      <c r="H85" s="377"/>
      <c r="I85" s="377"/>
      <c r="J85" s="378"/>
      <c r="K85" s="13"/>
      <c r="L85" s="13"/>
      <c r="M85" s="169"/>
      <c r="N85" s="169"/>
      <c r="O85" s="13"/>
      <c r="P85" s="13"/>
      <c r="Q85" s="13"/>
      <c r="R85" s="13"/>
      <c r="S85" s="13"/>
      <c r="T85" s="13"/>
      <c r="U85" s="13"/>
      <c r="V85" s="136"/>
    </row>
    <row r="86" spans="1:22" s="53" customFormat="1" ht="15.75" x14ac:dyDescent="0.25">
      <c r="A86" s="376" t="s">
        <v>136</v>
      </c>
      <c r="B86" s="377"/>
      <c r="C86" s="377"/>
      <c r="D86" s="377"/>
      <c r="E86" s="377"/>
      <c r="F86" s="377"/>
      <c r="G86" s="377"/>
      <c r="H86" s="377"/>
      <c r="I86" s="377"/>
      <c r="J86" s="378"/>
      <c r="K86" s="13"/>
      <c r="L86" s="13"/>
      <c r="M86" s="169"/>
      <c r="N86" s="169"/>
      <c r="O86" s="13"/>
      <c r="P86" s="13"/>
      <c r="Q86" s="13"/>
      <c r="R86" s="13"/>
      <c r="S86" s="13"/>
      <c r="T86" s="13"/>
      <c r="U86" s="13"/>
      <c r="V86" s="136"/>
    </row>
    <row r="87" spans="1:22" s="120" customFormat="1" ht="15.75" x14ac:dyDescent="0.25">
      <c r="A87" s="391" t="s">
        <v>2</v>
      </c>
      <c r="B87" s="392"/>
      <c r="C87" s="392"/>
      <c r="D87" s="392"/>
      <c r="E87" s="392"/>
      <c r="F87" s="392"/>
      <c r="G87" s="392"/>
      <c r="H87" s="392"/>
      <c r="I87" s="392"/>
      <c r="J87" s="393"/>
      <c r="K87" s="98"/>
      <c r="L87" s="98"/>
      <c r="M87" s="11"/>
      <c r="N87" s="11"/>
      <c r="O87" s="98"/>
      <c r="P87" s="98"/>
      <c r="Q87" s="98"/>
      <c r="R87" s="98"/>
      <c r="S87" s="98"/>
      <c r="T87" s="98"/>
      <c r="U87" s="98"/>
      <c r="V87" s="156"/>
    </row>
    <row r="88" spans="1:22" s="120" customFormat="1" ht="16.5" thickBot="1" x14ac:dyDescent="0.3">
      <c r="A88" s="99"/>
      <c r="B88" s="100"/>
      <c r="C88" s="100"/>
      <c r="D88" s="154"/>
      <c r="E88" s="111"/>
      <c r="F88" s="100"/>
      <c r="G88" s="100"/>
      <c r="H88" s="111"/>
      <c r="I88" s="100"/>
      <c r="J88" s="157"/>
      <c r="K88" s="98"/>
      <c r="L88" s="98"/>
      <c r="M88" s="11"/>
      <c r="N88" s="11"/>
      <c r="O88" s="98"/>
      <c r="P88" s="98"/>
      <c r="Q88" s="98"/>
      <c r="R88" s="98"/>
      <c r="S88" s="98"/>
      <c r="T88" s="98"/>
      <c r="U88" s="98"/>
      <c r="V88" s="156"/>
    </row>
    <row r="89" spans="1:22" s="117" customFormat="1" ht="30" x14ac:dyDescent="0.2">
      <c r="A89" s="89" t="s">
        <v>3</v>
      </c>
      <c r="B89" s="90" t="s">
        <v>4</v>
      </c>
      <c r="C89" s="91" t="s">
        <v>5</v>
      </c>
      <c r="D89" s="92" t="s">
        <v>6</v>
      </c>
      <c r="E89" s="109" t="s">
        <v>7</v>
      </c>
      <c r="F89" s="92" t="s">
        <v>8</v>
      </c>
      <c r="G89" s="151" t="s">
        <v>9</v>
      </c>
      <c r="H89" s="109" t="s">
        <v>60</v>
      </c>
      <c r="I89" s="104" t="s">
        <v>11</v>
      </c>
      <c r="J89" s="195" t="s">
        <v>12</v>
      </c>
      <c r="K89" s="14"/>
      <c r="L89" s="14"/>
      <c r="M89" s="170"/>
      <c r="N89" s="170"/>
      <c r="O89" s="14"/>
      <c r="P89" s="14"/>
      <c r="Q89" s="14"/>
      <c r="R89" s="14"/>
      <c r="S89" s="14"/>
      <c r="T89" s="14"/>
      <c r="U89" s="14"/>
      <c r="V89" s="137"/>
    </row>
    <row r="90" spans="1:22" s="127" customFormat="1" ht="15" hidden="1" x14ac:dyDescent="0.25">
      <c r="A90" s="196"/>
      <c r="B90" s="47" t="s">
        <v>71</v>
      </c>
      <c r="C90" s="48" t="s">
        <v>72</v>
      </c>
      <c r="D90" s="61">
        <f>D91</f>
        <v>0</v>
      </c>
      <c r="E90" s="61">
        <f t="shared" ref="E90:H91" si="29">E91</f>
        <v>0</v>
      </c>
      <c r="F90" s="61">
        <f>D90+E90</f>
        <v>0</v>
      </c>
      <c r="G90" s="61">
        <f t="shared" si="29"/>
        <v>6</v>
      </c>
      <c r="H90" s="61">
        <f t="shared" si="29"/>
        <v>0</v>
      </c>
      <c r="I90" s="61">
        <v>0</v>
      </c>
      <c r="J90" s="197">
        <v>0</v>
      </c>
      <c r="K90" s="373"/>
      <c r="L90" s="373"/>
      <c r="M90" s="94"/>
      <c r="N90" s="94"/>
      <c r="O90" s="373"/>
      <c r="P90" s="373"/>
      <c r="Q90" s="373"/>
      <c r="R90" s="373"/>
      <c r="S90" s="373"/>
      <c r="T90" s="373"/>
      <c r="U90" s="373"/>
      <c r="V90" s="166"/>
    </row>
    <row r="91" spans="1:22" s="127" customFormat="1" ht="15" hidden="1" x14ac:dyDescent="0.25">
      <c r="A91" s="196"/>
      <c r="B91" s="118" t="s">
        <v>94</v>
      </c>
      <c r="C91" s="146" t="s">
        <v>95</v>
      </c>
      <c r="D91" s="61">
        <f>D92</f>
        <v>0</v>
      </c>
      <c r="E91" s="61">
        <f t="shared" si="29"/>
        <v>0</v>
      </c>
      <c r="F91" s="61">
        <f t="shared" ref="F91:F92" si="30">D91+E91</f>
        <v>0</v>
      </c>
      <c r="G91" s="61">
        <f t="shared" si="29"/>
        <v>6</v>
      </c>
      <c r="H91" s="61">
        <f t="shared" si="29"/>
        <v>0</v>
      </c>
      <c r="I91" s="61">
        <v>0</v>
      </c>
      <c r="J91" s="197">
        <v>0</v>
      </c>
      <c r="K91" s="373"/>
      <c r="L91" s="373"/>
      <c r="M91" s="94"/>
      <c r="N91" s="94"/>
      <c r="O91" s="373"/>
      <c r="P91" s="373"/>
      <c r="Q91" s="373"/>
      <c r="R91" s="373"/>
      <c r="S91" s="373"/>
      <c r="T91" s="373"/>
      <c r="U91" s="373"/>
      <c r="V91" s="166"/>
    </row>
    <row r="92" spans="1:22" s="117" customFormat="1" hidden="1" x14ac:dyDescent="0.2">
      <c r="A92" s="227" t="s">
        <v>137</v>
      </c>
      <c r="B92" s="144" t="s">
        <v>138</v>
      </c>
      <c r="C92" s="145" t="s">
        <v>139</v>
      </c>
      <c r="D92" s="62">
        <v>0</v>
      </c>
      <c r="E92" s="62">
        <v>0</v>
      </c>
      <c r="F92" s="62">
        <f t="shared" si="30"/>
        <v>0</v>
      </c>
      <c r="G92" s="62">
        <v>6</v>
      </c>
      <c r="H92" s="62">
        <v>0</v>
      </c>
      <c r="I92" s="62">
        <v>0</v>
      </c>
      <c r="J92" s="228">
        <v>0</v>
      </c>
      <c r="K92" s="14"/>
      <c r="L92" s="14"/>
      <c r="M92" s="170"/>
      <c r="N92" s="170"/>
      <c r="O92" s="14"/>
      <c r="P92" s="14"/>
      <c r="Q92" s="14"/>
      <c r="R92" s="14"/>
      <c r="S92" s="14"/>
      <c r="T92" s="14"/>
      <c r="U92" s="14"/>
      <c r="V92" s="137"/>
    </row>
    <row r="93" spans="1:22" s="127" customFormat="1" ht="18" hidden="1" customHeight="1" x14ac:dyDescent="0.25">
      <c r="A93" s="196"/>
      <c r="B93" s="47" t="s">
        <v>102</v>
      </c>
      <c r="C93" s="48" t="s">
        <v>103</v>
      </c>
      <c r="D93" s="61">
        <f>D94</f>
        <v>0</v>
      </c>
      <c r="E93" s="61">
        <f t="shared" ref="E93:H94" si="31">E94</f>
        <v>0</v>
      </c>
      <c r="F93" s="61">
        <f t="shared" si="31"/>
        <v>0</v>
      </c>
      <c r="G93" s="61">
        <f t="shared" si="31"/>
        <v>6</v>
      </c>
      <c r="H93" s="61">
        <f t="shared" si="31"/>
        <v>0</v>
      </c>
      <c r="I93" s="61">
        <v>0</v>
      </c>
      <c r="J93" s="197">
        <v>0</v>
      </c>
      <c r="K93" s="373"/>
      <c r="L93" s="373"/>
      <c r="M93" s="94"/>
      <c r="N93" s="94"/>
      <c r="O93" s="373"/>
      <c r="P93" s="373"/>
      <c r="Q93" s="373"/>
      <c r="R93" s="373"/>
      <c r="S93" s="373"/>
      <c r="T93" s="373"/>
      <c r="U93" s="373"/>
      <c r="V93" s="166"/>
    </row>
    <row r="94" spans="1:22" s="127" customFormat="1" ht="15" hidden="1" x14ac:dyDescent="0.25">
      <c r="A94" s="196"/>
      <c r="B94" s="126" t="s">
        <v>112</v>
      </c>
      <c r="C94" s="48" t="s">
        <v>113</v>
      </c>
      <c r="D94" s="61">
        <f>D95</f>
        <v>0</v>
      </c>
      <c r="E94" s="61">
        <f t="shared" si="31"/>
        <v>0</v>
      </c>
      <c r="F94" s="61">
        <f t="shared" si="31"/>
        <v>0</v>
      </c>
      <c r="G94" s="61">
        <f t="shared" si="31"/>
        <v>6</v>
      </c>
      <c r="H94" s="61">
        <f t="shared" si="31"/>
        <v>0</v>
      </c>
      <c r="I94" s="61">
        <v>0</v>
      </c>
      <c r="J94" s="197">
        <v>0</v>
      </c>
      <c r="K94" s="373"/>
      <c r="L94" s="373"/>
      <c r="M94" s="94"/>
      <c r="N94" s="94"/>
      <c r="O94" s="373"/>
      <c r="P94" s="373"/>
      <c r="Q94" s="373"/>
      <c r="R94" s="373"/>
      <c r="S94" s="373"/>
      <c r="T94" s="373"/>
      <c r="U94" s="373"/>
      <c r="V94" s="166"/>
    </row>
    <row r="95" spans="1:22" s="117" customFormat="1" hidden="1" x14ac:dyDescent="0.2">
      <c r="A95" s="227" t="s">
        <v>36</v>
      </c>
      <c r="B95" s="144" t="s">
        <v>140</v>
      </c>
      <c r="C95" s="145" t="s">
        <v>141</v>
      </c>
      <c r="D95" s="62">
        <v>0</v>
      </c>
      <c r="E95" s="62">
        <v>0</v>
      </c>
      <c r="F95" s="62">
        <v>0</v>
      </c>
      <c r="G95" s="62">
        <v>6</v>
      </c>
      <c r="H95" s="62">
        <v>0</v>
      </c>
      <c r="I95" s="62">
        <v>0</v>
      </c>
      <c r="J95" s="228">
        <v>0</v>
      </c>
      <c r="K95" s="14"/>
      <c r="L95" s="14"/>
      <c r="M95" s="170"/>
      <c r="N95" s="170"/>
      <c r="O95" s="14"/>
      <c r="P95" s="14"/>
      <c r="Q95" s="14"/>
      <c r="R95" s="14"/>
      <c r="S95" s="14"/>
      <c r="T95" s="14"/>
      <c r="U95" s="14"/>
      <c r="V95" s="137"/>
    </row>
    <row r="96" spans="1:22" s="50" customFormat="1" ht="18" customHeight="1" x14ac:dyDescent="0.25">
      <c r="A96" s="88"/>
      <c r="B96" s="66" t="s">
        <v>122</v>
      </c>
      <c r="C96" s="66" t="s">
        <v>123</v>
      </c>
      <c r="D96" s="61">
        <f>D97+D101+D104</f>
        <v>690722279.48000002</v>
      </c>
      <c r="E96" s="61">
        <f t="shared" ref="E96:F96" si="32">E97+E101+E104</f>
        <v>0</v>
      </c>
      <c r="F96" s="61">
        <f t="shared" si="32"/>
        <v>690722279.48000002</v>
      </c>
      <c r="G96" s="61">
        <f>H96</f>
        <v>64291780.729999997</v>
      </c>
      <c r="H96" s="61">
        <f t="shared" ref="H96" si="33">H97+H101+H104</f>
        <v>64291780.729999997</v>
      </c>
      <c r="I96" s="61">
        <f t="shared" ref="I96:I105" si="34">F96-H96</f>
        <v>626430498.75</v>
      </c>
      <c r="J96" s="229">
        <f>H96/F96*100</f>
        <v>9.3079060340142927</v>
      </c>
      <c r="K96" s="172"/>
      <c r="L96" s="49"/>
      <c r="M96" s="171"/>
      <c r="N96" s="171"/>
      <c r="O96" s="49"/>
      <c r="P96" s="49"/>
      <c r="Q96" s="49"/>
      <c r="R96" s="49"/>
      <c r="S96" s="49"/>
      <c r="T96" s="49"/>
      <c r="U96" s="49"/>
      <c r="V96" s="165"/>
    </row>
    <row r="97" spans="1:25" s="50" customFormat="1" ht="15" hidden="1" x14ac:dyDescent="0.25">
      <c r="A97" s="88"/>
      <c r="B97" s="66" t="s">
        <v>124</v>
      </c>
      <c r="C97" s="66" t="s">
        <v>125</v>
      </c>
      <c r="D97" s="61">
        <f>D99+D100</f>
        <v>0</v>
      </c>
      <c r="E97" s="61">
        <f t="shared" ref="E97:F97" si="35">E99+E100</f>
        <v>0</v>
      </c>
      <c r="F97" s="61">
        <f t="shared" si="35"/>
        <v>0</v>
      </c>
      <c r="G97" s="61">
        <f t="shared" ref="G97:G104" si="36">H97</f>
        <v>0</v>
      </c>
      <c r="H97" s="61">
        <f t="shared" ref="H97" si="37">H99+H100</f>
        <v>0</v>
      </c>
      <c r="I97" s="61">
        <f t="shared" si="34"/>
        <v>0</v>
      </c>
      <c r="J97" s="229">
        <v>0</v>
      </c>
      <c r="K97" s="172"/>
      <c r="L97" s="49"/>
      <c r="M97" s="171"/>
      <c r="N97" s="171"/>
      <c r="O97" s="49"/>
      <c r="P97" s="49"/>
      <c r="Q97" s="49"/>
      <c r="R97" s="49"/>
      <c r="S97" s="49"/>
      <c r="T97" s="49"/>
      <c r="U97" s="49"/>
      <c r="V97" s="165"/>
    </row>
    <row r="98" spans="1:25" s="53" customFormat="1" ht="15" hidden="1" x14ac:dyDescent="0.25">
      <c r="A98" s="230" t="s">
        <v>54</v>
      </c>
      <c r="B98" s="142" t="s">
        <v>126</v>
      </c>
      <c r="C98" s="142" t="s">
        <v>127</v>
      </c>
      <c r="D98" s="62">
        <v>0</v>
      </c>
      <c r="E98" s="62">
        <v>0</v>
      </c>
      <c r="F98" s="62">
        <v>0</v>
      </c>
      <c r="G98" s="61">
        <f t="shared" si="36"/>
        <v>0</v>
      </c>
      <c r="H98" s="62">
        <v>0</v>
      </c>
      <c r="I98" s="62">
        <f t="shared" si="34"/>
        <v>0</v>
      </c>
      <c r="J98" s="231">
        <v>0</v>
      </c>
      <c r="K98" s="69"/>
      <c r="L98" s="13"/>
      <c r="M98" s="169"/>
      <c r="N98" s="169"/>
      <c r="O98" s="13"/>
      <c r="P98" s="13"/>
      <c r="Q98" s="13"/>
      <c r="R98" s="13"/>
      <c r="S98" s="13"/>
      <c r="T98" s="13"/>
      <c r="U98" s="13"/>
      <c r="V98" s="136"/>
    </row>
    <row r="99" spans="1:25" s="53" customFormat="1" ht="15" hidden="1" x14ac:dyDescent="0.25">
      <c r="A99" s="230" t="s">
        <v>36</v>
      </c>
      <c r="B99" s="142" t="s">
        <v>142</v>
      </c>
      <c r="C99" s="142" t="s">
        <v>143</v>
      </c>
      <c r="D99" s="62">
        <v>0</v>
      </c>
      <c r="E99" s="62">
        <v>0</v>
      </c>
      <c r="F99" s="62">
        <v>0</v>
      </c>
      <c r="G99" s="61">
        <f t="shared" si="36"/>
        <v>0</v>
      </c>
      <c r="H99" s="62">
        <v>0</v>
      </c>
      <c r="I99" s="62">
        <f t="shared" si="34"/>
        <v>0</v>
      </c>
      <c r="J99" s="231">
        <v>0</v>
      </c>
      <c r="K99" s="69"/>
      <c r="L99" s="13"/>
      <c r="M99" s="169"/>
      <c r="N99" s="169"/>
      <c r="O99" s="13"/>
      <c r="P99" s="13"/>
      <c r="Q99" s="13"/>
      <c r="R99" s="13"/>
      <c r="S99" s="13"/>
      <c r="T99" s="13"/>
      <c r="U99" s="13"/>
      <c r="V99" s="136"/>
    </row>
    <row r="100" spans="1:25" s="53" customFormat="1" ht="15" hidden="1" x14ac:dyDescent="0.25">
      <c r="A100" s="230" t="s">
        <v>36</v>
      </c>
      <c r="B100" s="142" t="s">
        <v>144</v>
      </c>
      <c r="C100" s="142" t="s">
        <v>145</v>
      </c>
      <c r="D100" s="62">
        <v>0</v>
      </c>
      <c r="E100" s="62">
        <v>0</v>
      </c>
      <c r="F100" s="62">
        <v>0</v>
      </c>
      <c r="G100" s="61">
        <f t="shared" si="36"/>
        <v>0</v>
      </c>
      <c r="H100" s="62">
        <v>0</v>
      </c>
      <c r="I100" s="62">
        <f t="shared" si="34"/>
        <v>0</v>
      </c>
      <c r="J100" s="231">
        <v>0</v>
      </c>
      <c r="K100" s="69"/>
      <c r="L100" s="13"/>
      <c r="M100" s="169"/>
      <c r="N100" s="169"/>
      <c r="O100" s="13"/>
      <c r="P100" s="13"/>
      <c r="Q100" s="13"/>
      <c r="R100" s="13"/>
      <c r="S100" s="13"/>
      <c r="T100" s="13"/>
      <c r="U100" s="13"/>
      <c r="V100" s="136"/>
    </row>
    <row r="101" spans="1:25" s="50" customFormat="1" ht="15" x14ac:dyDescent="0.25">
      <c r="A101" s="87"/>
      <c r="B101" s="59" t="s">
        <v>146</v>
      </c>
      <c r="C101" s="60" t="s">
        <v>147</v>
      </c>
      <c r="D101" s="61">
        <f>D102+D103</f>
        <v>359818618.37</v>
      </c>
      <c r="E101" s="61">
        <f t="shared" ref="E101:F101" si="38">E102+E103</f>
        <v>0</v>
      </c>
      <c r="F101" s="61">
        <f t="shared" si="38"/>
        <v>359818618.37</v>
      </c>
      <c r="G101" s="61">
        <f t="shared" si="36"/>
        <v>64291780.729999997</v>
      </c>
      <c r="H101" s="61">
        <f t="shared" ref="H101" si="39">H102+H103</f>
        <v>64291780.729999997</v>
      </c>
      <c r="I101" s="61">
        <f t="shared" si="34"/>
        <v>295526837.63999999</v>
      </c>
      <c r="J101" s="229">
        <f>H101/F101*100</f>
        <v>17.867830470042275</v>
      </c>
      <c r="K101" s="49"/>
      <c r="L101" s="49"/>
      <c r="M101" s="171"/>
      <c r="N101" s="171"/>
      <c r="O101" s="49"/>
      <c r="P101" s="49"/>
      <c r="Q101" s="49"/>
      <c r="R101" s="49"/>
      <c r="S101" s="49"/>
      <c r="T101" s="49"/>
      <c r="U101" s="49"/>
      <c r="V101" s="165"/>
    </row>
    <row r="102" spans="1:25" s="53" customFormat="1" x14ac:dyDescent="0.2">
      <c r="A102" s="84" t="s">
        <v>52</v>
      </c>
      <c r="B102" s="54" t="s">
        <v>148</v>
      </c>
      <c r="C102" s="55" t="s">
        <v>147</v>
      </c>
      <c r="D102" s="62">
        <v>109899999</v>
      </c>
      <c r="E102" s="62">
        <v>0</v>
      </c>
      <c r="F102" s="62">
        <v>109899999</v>
      </c>
      <c r="G102" s="62">
        <f t="shared" si="36"/>
        <v>64291780.729999997</v>
      </c>
      <c r="H102" s="62">
        <v>64291780.729999997</v>
      </c>
      <c r="I102" s="62">
        <f t="shared" si="34"/>
        <v>45608218.270000003</v>
      </c>
      <c r="J102" s="231">
        <f>H102/F102*100</f>
        <v>58.500255973614699</v>
      </c>
      <c r="K102" s="13"/>
      <c r="L102" s="13"/>
      <c r="M102" s="169"/>
      <c r="N102" s="169"/>
      <c r="O102" s="13"/>
      <c r="P102" s="13"/>
      <c r="Q102" s="13"/>
      <c r="R102" s="13"/>
      <c r="S102" s="13"/>
      <c r="T102" s="13"/>
      <c r="U102" s="13"/>
      <c r="V102" s="136"/>
    </row>
    <row r="103" spans="1:25" s="53" customFormat="1" x14ac:dyDescent="0.2">
      <c r="A103" s="84" t="s">
        <v>49</v>
      </c>
      <c r="B103" s="54" t="s">
        <v>148</v>
      </c>
      <c r="C103" s="55" t="s">
        <v>147</v>
      </c>
      <c r="D103" s="62">
        <v>249918619.37</v>
      </c>
      <c r="E103" s="62">
        <v>0</v>
      </c>
      <c r="F103" s="62">
        <v>249918619.37</v>
      </c>
      <c r="G103" s="62">
        <f t="shared" si="36"/>
        <v>0</v>
      </c>
      <c r="H103" s="62">
        <v>0</v>
      </c>
      <c r="I103" s="62">
        <f t="shared" si="34"/>
        <v>249918619.37</v>
      </c>
      <c r="J103" s="231">
        <f>H103/F103*100</f>
        <v>0</v>
      </c>
      <c r="K103" s="13"/>
      <c r="L103" s="13"/>
      <c r="M103" s="169"/>
      <c r="N103" s="169"/>
      <c r="O103" s="13"/>
      <c r="P103" s="13"/>
      <c r="Q103" s="13"/>
      <c r="R103" s="13"/>
      <c r="S103" s="13"/>
      <c r="T103" s="13"/>
      <c r="U103" s="13"/>
      <c r="V103" s="136"/>
    </row>
    <row r="104" spans="1:25" s="50" customFormat="1" ht="15" x14ac:dyDescent="0.25">
      <c r="A104" s="87"/>
      <c r="B104" s="59" t="s">
        <v>146</v>
      </c>
      <c r="C104" s="60" t="s">
        <v>149</v>
      </c>
      <c r="D104" s="61">
        <f>D105</f>
        <v>330903661.11000001</v>
      </c>
      <c r="E104" s="61">
        <f t="shared" ref="E104:F104" si="40">E105</f>
        <v>0</v>
      </c>
      <c r="F104" s="61">
        <f t="shared" si="40"/>
        <v>330903661.11000001</v>
      </c>
      <c r="G104" s="61">
        <f t="shared" si="36"/>
        <v>0</v>
      </c>
      <c r="H104" s="61">
        <f t="shared" ref="H104" si="41">H105</f>
        <v>0</v>
      </c>
      <c r="I104" s="61">
        <f t="shared" si="34"/>
        <v>330903661.11000001</v>
      </c>
      <c r="J104" s="229">
        <f>H104/F104*100</f>
        <v>0</v>
      </c>
      <c r="K104" s="49"/>
      <c r="L104" s="49"/>
      <c r="M104" s="171"/>
      <c r="N104" s="171"/>
      <c r="O104" s="49"/>
      <c r="P104" s="49"/>
      <c r="Q104" s="49"/>
      <c r="R104" s="49"/>
      <c r="S104" s="49"/>
      <c r="T104" s="49"/>
      <c r="U104" s="49"/>
      <c r="V104" s="165"/>
    </row>
    <row r="105" spans="1:25" s="50" customFormat="1" ht="15" x14ac:dyDescent="0.25">
      <c r="A105" s="84" t="s">
        <v>49</v>
      </c>
      <c r="B105" s="54" t="s">
        <v>150</v>
      </c>
      <c r="C105" s="55" t="s">
        <v>149</v>
      </c>
      <c r="D105" s="62">
        <v>330903661.11000001</v>
      </c>
      <c r="E105" s="62">
        <v>0</v>
      </c>
      <c r="F105" s="62">
        <v>330903661.11000001</v>
      </c>
      <c r="G105" s="62">
        <f>H105</f>
        <v>0</v>
      </c>
      <c r="H105" s="62">
        <v>0</v>
      </c>
      <c r="I105" s="62">
        <f t="shared" si="34"/>
        <v>330903661.11000001</v>
      </c>
      <c r="J105" s="231">
        <f>H105/F105*100</f>
        <v>0</v>
      </c>
      <c r="K105" s="49"/>
      <c r="L105" s="49"/>
      <c r="M105" s="171"/>
      <c r="N105" s="171"/>
      <c r="O105" s="49"/>
      <c r="P105" s="49"/>
      <c r="Q105" s="49"/>
      <c r="R105" s="49"/>
      <c r="S105" s="49"/>
      <c r="T105" s="49"/>
      <c r="U105" s="49"/>
      <c r="V105" s="165"/>
    </row>
    <row r="106" spans="1:25" s="121" customFormat="1" ht="15.75" thickBot="1" x14ac:dyDescent="0.3">
      <c r="A106" s="232" t="s">
        <v>151</v>
      </c>
      <c r="B106" s="233"/>
      <c r="C106" s="234"/>
      <c r="D106" s="235">
        <f>+D96</f>
        <v>690722279.48000002</v>
      </c>
      <c r="E106" s="202">
        <f t="shared" ref="E106:J106" si="42">E96</f>
        <v>0</v>
      </c>
      <c r="F106" s="235">
        <f t="shared" si="42"/>
        <v>690722279.48000002</v>
      </c>
      <c r="G106" s="235">
        <f t="shared" si="42"/>
        <v>64291780.729999997</v>
      </c>
      <c r="H106" s="202">
        <f t="shared" si="42"/>
        <v>64291780.729999997</v>
      </c>
      <c r="I106" s="202">
        <f t="shared" si="42"/>
        <v>626430498.75</v>
      </c>
      <c r="J106" s="236">
        <f t="shared" si="42"/>
        <v>9.3079060340142927</v>
      </c>
      <c r="K106" s="64"/>
      <c r="L106" s="64"/>
      <c r="M106" s="173"/>
      <c r="N106" s="173"/>
      <c r="O106" s="64"/>
      <c r="P106" s="64"/>
      <c r="Q106" s="64"/>
      <c r="R106" s="64"/>
      <c r="S106" s="64"/>
      <c r="T106" s="64"/>
      <c r="U106" s="64"/>
      <c r="V106" s="167"/>
    </row>
    <row r="107" spans="1:25" s="53" customFormat="1" ht="15" x14ac:dyDescent="0.25">
      <c r="A107" s="223"/>
      <c r="B107" s="223"/>
      <c r="C107" s="224"/>
      <c r="D107" s="225"/>
      <c r="E107" s="225"/>
      <c r="F107" s="225"/>
      <c r="G107" s="225"/>
      <c r="H107" s="225"/>
      <c r="I107" s="225"/>
      <c r="J107" s="226"/>
      <c r="K107" s="13"/>
      <c r="L107" s="13"/>
      <c r="M107" s="169"/>
      <c r="N107" s="169"/>
      <c r="O107" s="13"/>
      <c r="P107" s="13"/>
      <c r="Q107" s="13"/>
      <c r="R107" s="13"/>
      <c r="S107" s="13"/>
      <c r="T107" s="13"/>
      <c r="U107" s="13"/>
      <c r="V107" s="136"/>
    </row>
    <row r="108" spans="1:25" s="124" customFormat="1" ht="15.75" x14ac:dyDescent="0.25">
      <c r="A108" s="394" t="s">
        <v>152</v>
      </c>
      <c r="B108" s="394"/>
      <c r="C108" s="394"/>
      <c r="D108" s="128">
        <f t="shared" ref="D108:I108" si="43">+D41+D82+D106</f>
        <v>3627153719.48</v>
      </c>
      <c r="E108" s="122">
        <f t="shared" si="43"/>
        <v>0</v>
      </c>
      <c r="F108" s="123">
        <f t="shared" si="43"/>
        <v>3627153719.48</v>
      </c>
      <c r="G108" s="123">
        <f t="shared" si="43"/>
        <v>248629568.95999998</v>
      </c>
      <c r="H108" s="122">
        <f>+H41+H82+H106</f>
        <v>248629568.95999998</v>
      </c>
      <c r="I108" s="122">
        <f t="shared" si="43"/>
        <v>3378524150.52</v>
      </c>
      <c r="J108" s="160">
        <f>+H108/F108</f>
        <v>6.8546741657159294E-2</v>
      </c>
      <c r="K108" s="67"/>
      <c r="L108" s="67"/>
      <c r="M108" s="174"/>
      <c r="N108" s="174"/>
      <c r="O108" s="68"/>
      <c r="P108" s="69"/>
      <c r="Q108" s="69"/>
      <c r="R108" s="69"/>
      <c r="S108" s="69"/>
      <c r="T108" s="69"/>
      <c r="U108" s="69"/>
      <c r="V108" s="168"/>
    </row>
    <row r="110" spans="1:25" ht="15.75" thickBot="1" x14ac:dyDescent="0.3">
      <c r="A110" s="390"/>
      <c r="B110" s="390"/>
      <c r="C110" s="395"/>
      <c r="D110" s="395"/>
      <c r="E110" s="395"/>
      <c r="F110" s="395"/>
      <c r="G110" s="390"/>
      <c r="H110" s="390"/>
      <c r="I110" s="390"/>
      <c r="J110" s="390"/>
    </row>
    <row r="111" spans="1:25" s="116" customFormat="1" ht="30.75" thickBot="1" x14ac:dyDescent="0.25">
      <c r="A111" s="34"/>
      <c r="B111" s="237"/>
      <c r="C111" s="242" t="s">
        <v>153</v>
      </c>
      <c r="D111" s="243" t="s">
        <v>154</v>
      </c>
      <c r="E111" s="243" t="s">
        <v>155</v>
      </c>
      <c r="F111" s="244" t="s">
        <v>156</v>
      </c>
      <c r="G111" s="70"/>
      <c r="H111" s="131" t="s">
        <v>157</v>
      </c>
      <c r="I111" s="46"/>
      <c r="J111" s="16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63"/>
      <c r="W111" s="25"/>
      <c r="X111" s="25"/>
      <c r="Y111" s="25"/>
    </row>
    <row r="112" spans="1:25" s="116" customFormat="1" ht="45" x14ac:dyDescent="0.2">
      <c r="A112" s="34"/>
      <c r="B112" s="237"/>
      <c r="C112" s="249" t="s">
        <v>158</v>
      </c>
      <c r="D112" s="250">
        <f>+F41</f>
        <v>474095440</v>
      </c>
      <c r="E112" s="251">
        <f>+H41</f>
        <v>184337788.22999999</v>
      </c>
      <c r="F112" s="252">
        <f>+E112/D112</f>
        <v>0.38881999841635262</v>
      </c>
      <c r="G112" s="114"/>
      <c r="H112" s="132">
        <f>+D112/D115</f>
        <v>0.13070729190599834</v>
      </c>
      <c r="I112" s="46"/>
      <c r="J112" s="16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63"/>
      <c r="W112" s="25"/>
      <c r="X112" s="25"/>
      <c r="Y112" s="25"/>
    </row>
    <row r="113" spans="1:25" s="116" customFormat="1" ht="47.25" customHeight="1" x14ac:dyDescent="0.2">
      <c r="A113" s="34"/>
      <c r="B113" s="237"/>
      <c r="C113" s="253" t="s">
        <v>159</v>
      </c>
      <c r="D113" s="241">
        <f>+F82</f>
        <v>2462336000</v>
      </c>
      <c r="E113" s="71">
        <f>+H82</f>
        <v>0</v>
      </c>
      <c r="F113" s="240">
        <f>+E113/D113</f>
        <v>0</v>
      </c>
      <c r="G113" s="114"/>
      <c r="H113" s="132">
        <f>+D113/D115</f>
        <v>0.67886177163536598</v>
      </c>
      <c r="I113" s="46"/>
      <c r="J113" s="16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63"/>
      <c r="W113" s="25"/>
      <c r="X113" s="25"/>
      <c r="Y113" s="25"/>
    </row>
    <row r="114" spans="1:25" s="116" customFormat="1" ht="30.75" thickBot="1" x14ac:dyDescent="0.25">
      <c r="A114" s="34"/>
      <c r="B114" s="237"/>
      <c r="C114" s="254" t="s">
        <v>160</v>
      </c>
      <c r="D114" s="255">
        <v>690722279.48000002</v>
      </c>
      <c r="E114" s="256">
        <f>+H106</f>
        <v>64291780.729999997</v>
      </c>
      <c r="F114" s="257">
        <f>+E114/D114</f>
        <v>9.3079060340142933E-2</v>
      </c>
      <c r="G114" s="114"/>
      <c r="H114" s="132">
        <f>+D114/D115</f>
        <v>0.19043093645863571</v>
      </c>
      <c r="I114" s="46"/>
      <c r="J114" s="16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63"/>
      <c r="W114" s="25"/>
      <c r="X114" s="25"/>
      <c r="Y114" s="25"/>
    </row>
    <row r="115" spans="1:25" s="116" customFormat="1" ht="15.75" thickBot="1" x14ac:dyDescent="0.3">
      <c r="A115" s="34"/>
      <c r="B115" s="237"/>
      <c r="C115" s="245" t="s">
        <v>161</v>
      </c>
      <c r="D115" s="246">
        <f>+D112+D113+D114</f>
        <v>3627153719.48</v>
      </c>
      <c r="E115" s="247">
        <f>+E112+E113+E114</f>
        <v>248629568.95999998</v>
      </c>
      <c r="F115" s="248">
        <f>+E115/D115</f>
        <v>6.8546741657159294E-2</v>
      </c>
      <c r="G115" s="114"/>
      <c r="H115" s="133">
        <f>+H112+H113+H114</f>
        <v>1</v>
      </c>
      <c r="I115" s="46"/>
      <c r="J115" s="16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63"/>
      <c r="W115" s="25"/>
      <c r="X115" s="25"/>
      <c r="Y115" s="25"/>
    </row>
    <row r="116" spans="1:25" s="116" customFormat="1" x14ac:dyDescent="0.2">
      <c r="A116" s="34"/>
      <c r="B116" s="34"/>
      <c r="C116" s="238"/>
      <c r="D116" s="239"/>
      <c r="E116" s="239"/>
      <c r="F116" s="239"/>
      <c r="G116" s="114"/>
      <c r="H116" s="101"/>
      <c r="I116" s="46"/>
      <c r="J116" s="16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63"/>
      <c r="W116" s="25"/>
      <c r="X116" s="25"/>
      <c r="Y116" s="25"/>
    </row>
    <row r="118" spans="1:25" ht="15" x14ac:dyDescent="0.25">
      <c r="A118" s="125"/>
      <c r="B118" s="125"/>
      <c r="C118" s="116"/>
      <c r="D118" s="116"/>
      <c r="E118" s="125"/>
      <c r="F118" s="63"/>
      <c r="G118" s="125"/>
      <c r="H118" s="125"/>
      <c r="I118" s="125"/>
      <c r="J118" s="162"/>
    </row>
    <row r="119" spans="1:25" x14ac:dyDescent="0.2">
      <c r="C119" s="116"/>
      <c r="D119" s="116"/>
    </row>
    <row r="120" spans="1:25" ht="15" x14ac:dyDescent="0.25">
      <c r="A120" s="375"/>
      <c r="B120" s="375"/>
      <c r="C120" s="116"/>
      <c r="D120" s="116"/>
      <c r="E120" s="125"/>
      <c r="F120" s="375"/>
      <c r="G120" s="375"/>
      <c r="H120" s="125"/>
      <c r="I120" s="375"/>
      <c r="J120" s="162"/>
    </row>
    <row r="121" spans="1:25" x14ac:dyDescent="0.2">
      <c r="C121" s="116"/>
      <c r="D121" s="116"/>
    </row>
    <row r="122" spans="1:25" ht="15" x14ac:dyDescent="0.25">
      <c r="A122" s="375"/>
      <c r="B122" s="375"/>
      <c r="C122" s="116"/>
      <c r="D122" s="116"/>
      <c r="E122" s="125"/>
      <c r="F122" s="375"/>
      <c r="G122" s="375"/>
      <c r="H122" s="125"/>
      <c r="I122" s="375"/>
      <c r="J122" s="162"/>
    </row>
    <row r="123" spans="1:25" x14ac:dyDescent="0.2">
      <c r="C123" s="116"/>
      <c r="D123" s="116"/>
    </row>
    <row r="124" spans="1:25" ht="15" x14ac:dyDescent="0.25">
      <c r="A124" s="375"/>
      <c r="B124" s="375"/>
      <c r="C124" s="116"/>
      <c r="D124" s="116"/>
      <c r="E124" s="125"/>
      <c r="F124" s="375"/>
      <c r="G124" s="375"/>
      <c r="H124" s="125"/>
      <c r="I124" s="375"/>
      <c r="J124" s="162"/>
    </row>
    <row r="126" spans="1:25" ht="15" x14ac:dyDescent="0.25">
      <c r="A126" s="390"/>
      <c r="B126" s="390"/>
      <c r="C126" s="390"/>
      <c r="D126" s="390"/>
      <c r="E126" s="390"/>
      <c r="F126" s="390"/>
      <c r="G126" s="390"/>
      <c r="H126" s="390"/>
      <c r="I126" s="390"/>
      <c r="J126" s="390"/>
    </row>
    <row r="127" spans="1:25" ht="15" x14ac:dyDescent="0.25">
      <c r="A127" s="390"/>
      <c r="B127" s="390"/>
      <c r="C127" s="390"/>
      <c r="D127" s="390"/>
      <c r="E127" s="390"/>
      <c r="F127" s="390"/>
      <c r="G127" s="390"/>
      <c r="H127" s="390"/>
      <c r="I127" s="390"/>
      <c r="J127" s="390"/>
    </row>
    <row r="129" spans="1:25" ht="15" x14ac:dyDescent="0.25">
      <c r="A129" s="390"/>
      <c r="B129" s="390"/>
      <c r="C129" s="390"/>
      <c r="D129" s="390"/>
      <c r="E129" s="390"/>
      <c r="F129" s="390"/>
      <c r="G129" s="390"/>
      <c r="H129" s="390"/>
      <c r="I129" s="390"/>
      <c r="J129" s="390"/>
    </row>
    <row r="131" spans="1:25" ht="15" x14ac:dyDescent="0.25">
      <c r="A131" s="390"/>
      <c r="B131" s="390"/>
      <c r="C131" s="390"/>
      <c r="D131" s="390"/>
      <c r="E131" s="390"/>
      <c r="F131" s="390"/>
      <c r="G131" s="390"/>
      <c r="H131" s="390"/>
      <c r="I131" s="390"/>
      <c r="J131" s="390"/>
    </row>
    <row r="133" spans="1:25" ht="15" x14ac:dyDescent="0.25">
      <c r="A133" s="390"/>
      <c r="B133" s="390"/>
      <c r="C133" s="390"/>
      <c r="D133" s="390"/>
      <c r="E133" s="390"/>
      <c r="F133" s="390"/>
      <c r="G133" s="390"/>
      <c r="H133" s="390"/>
      <c r="I133" s="390"/>
      <c r="J133" s="390"/>
    </row>
    <row r="135" spans="1:25" s="116" customFormat="1" x14ac:dyDescent="0.2">
      <c r="A135" s="34"/>
      <c r="B135" s="34"/>
      <c r="C135" s="25"/>
      <c r="D135" s="101"/>
      <c r="E135" s="101"/>
      <c r="F135" s="115"/>
      <c r="G135" s="115"/>
      <c r="H135" s="101"/>
      <c r="I135" s="46"/>
      <c r="J135" s="16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63"/>
      <c r="W135" s="25"/>
      <c r="X135" s="25"/>
      <c r="Y135" s="25"/>
    </row>
    <row r="136" spans="1:25" s="116" customFormat="1" x14ac:dyDescent="0.2">
      <c r="A136" s="34"/>
      <c r="B136" s="34"/>
      <c r="C136" s="25"/>
      <c r="D136" s="101"/>
      <c r="E136" s="101"/>
      <c r="F136" s="115"/>
      <c r="G136" s="115"/>
      <c r="H136" s="101"/>
      <c r="I136" s="46"/>
      <c r="J136" s="16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63"/>
      <c r="W136" s="25"/>
      <c r="X136" s="25"/>
      <c r="Y136" s="25"/>
    </row>
    <row r="137" spans="1:25" s="116" customFormat="1" x14ac:dyDescent="0.2">
      <c r="A137" s="34"/>
      <c r="B137" s="34"/>
      <c r="C137" s="25"/>
      <c r="D137" s="101"/>
      <c r="E137" s="101"/>
      <c r="F137" s="115"/>
      <c r="G137" s="115"/>
      <c r="H137" s="101"/>
      <c r="I137" s="46"/>
      <c r="J137" s="16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63"/>
      <c r="W137" s="25"/>
      <c r="X137" s="25"/>
      <c r="Y137" s="25"/>
    </row>
    <row r="138" spans="1:25" s="116" customFormat="1" x14ac:dyDescent="0.2">
      <c r="A138" s="34"/>
      <c r="B138" s="34"/>
      <c r="C138" s="25"/>
      <c r="D138" s="101"/>
      <c r="E138" s="101"/>
      <c r="F138" s="115"/>
      <c r="G138" s="115"/>
      <c r="H138" s="101"/>
      <c r="I138" s="46"/>
      <c r="J138" s="16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63"/>
      <c r="W138" s="25"/>
      <c r="X138" s="25"/>
      <c r="Y138" s="25"/>
    </row>
    <row r="139" spans="1:25" s="116" customFormat="1" x14ac:dyDescent="0.2">
      <c r="A139" s="34"/>
      <c r="B139" s="34"/>
      <c r="C139" s="25"/>
      <c r="D139" s="101"/>
      <c r="E139" s="101"/>
      <c r="F139" s="115"/>
      <c r="G139" s="115"/>
      <c r="H139" s="101"/>
      <c r="I139" s="46"/>
      <c r="J139" s="16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63"/>
      <c r="W139" s="25"/>
      <c r="X139" s="25"/>
      <c r="Y139" s="25"/>
    </row>
    <row r="140" spans="1:25" s="116" customFormat="1" x14ac:dyDescent="0.2">
      <c r="A140" s="34"/>
      <c r="B140" s="34"/>
      <c r="C140" s="25"/>
      <c r="D140" s="101"/>
      <c r="E140" s="101"/>
      <c r="F140" s="115"/>
      <c r="G140" s="115"/>
      <c r="H140" s="101"/>
      <c r="I140" s="46"/>
      <c r="J140" s="16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63"/>
      <c r="W140" s="25"/>
      <c r="X140" s="25"/>
      <c r="Y140" s="25"/>
    </row>
    <row r="141" spans="1:25" s="116" customFormat="1" x14ac:dyDescent="0.2">
      <c r="A141" s="34"/>
      <c r="B141" s="34"/>
      <c r="C141" s="25"/>
      <c r="D141" s="101"/>
      <c r="E141" s="101"/>
      <c r="F141" s="115"/>
      <c r="G141" s="115"/>
      <c r="H141" s="101"/>
      <c r="I141" s="46"/>
      <c r="J141" s="16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63"/>
      <c r="W141" s="25"/>
      <c r="X141" s="25"/>
      <c r="Y141" s="25"/>
    </row>
    <row r="142" spans="1:25" s="116" customFormat="1" x14ac:dyDescent="0.2">
      <c r="A142" s="34"/>
      <c r="B142" s="34"/>
      <c r="C142" s="25"/>
      <c r="D142" s="101"/>
      <c r="E142" s="101"/>
      <c r="F142" s="115"/>
      <c r="G142" s="115"/>
      <c r="H142" s="101"/>
      <c r="I142" s="46"/>
      <c r="J142" s="16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63"/>
      <c r="W142" s="25"/>
      <c r="X142" s="25"/>
      <c r="Y142" s="25"/>
    </row>
  </sheetData>
  <mergeCells count="25">
    <mergeCell ref="A133:J133"/>
    <mergeCell ref="A127:J127"/>
    <mergeCell ref="A129:J129"/>
    <mergeCell ref="A131:J131"/>
    <mergeCell ref="A46:J46"/>
    <mergeCell ref="A82:C82"/>
    <mergeCell ref="A84:J84"/>
    <mergeCell ref="A85:J85"/>
    <mergeCell ref="A86:J86"/>
    <mergeCell ref="A87:J87"/>
    <mergeCell ref="A108:C108"/>
    <mergeCell ref="A110:J110"/>
    <mergeCell ref="A126:J126"/>
    <mergeCell ref="A45:J45"/>
    <mergeCell ref="A2:J2"/>
    <mergeCell ref="A3:J3"/>
    <mergeCell ref="A4:J4"/>
    <mergeCell ref="A29:C29"/>
    <mergeCell ref="A31:J31"/>
    <mergeCell ref="A32:J32"/>
    <mergeCell ref="A33:J33"/>
    <mergeCell ref="A34:J34"/>
    <mergeCell ref="A41:C41"/>
    <mergeCell ref="A43:J43"/>
    <mergeCell ref="A44:J44"/>
  </mergeCells>
  <pageMargins left="0.7" right="0.7" top="0.75" bottom="0.75" header="0.3" footer="0.3"/>
  <pageSetup paperSize="9" scale="43" orientation="landscape" r:id="rId1"/>
  <colBreaks count="1" manualBreakCount="1">
    <brk id="10" max="1048575" man="1"/>
  </colBreaks>
  <ignoredErrors>
    <ignoredError sqref="F16:F17 F76:F81 F56:F69" formula="1"/>
    <ignoredError sqref="D24" formulaRange="1"/>
    <ignoredError sqref="B7:B27 B75 B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2"/>
  <sheetViews>
    <sheetView tabSelected="1" zoomScale="90" zoomScaleNormal="90" workbookViewId="0">
      <selection activeCell="A2" sqref="A2:K146"/>
    </sheetView>
  </sheetViews>
  <sheetFormatPr baseColWidth="10" defaultColWidth="11.42578125" defaultRowHeight="14.25" x14ac:dyDescent="0.2"/>
  <cols>
    <col min="1" max="1" width="9.42578125" style="34" customWidth="1"/>
    <col min="2" max="2" width="15.85546875" style="34" customWidth="1"/>
    <col min="3" max="3" width="50.7109375" style="25" customWidth="1"/>
    <col min="4" max="4" width="22.5703125" style="101" bestFit="1" customWidth="1"/>
    <col min="5" max="5" width="20.28515625" style="101" bestFit="1" customWidth="1"/>
    <col min="6" max="6" width="20.85546875" style="115" customWidth="1"/>
    <col min="7" max="7" width="20.28515625" style="115" bestFit="1" customWidth="1"/>
    <col min="8" max="8" width="20" style="115" customWidth="1"/>
    <col min="9" max="9" width="22.140625" style="101" customWidth="1"/>
    <col min="10" max="10" width="20.28515625" style="46" bestFit="1" customWidth="1"/>
    <col min="11" max="11" width="13.42578125" style="299" bestFit="1" customWidth="1"/>
    <col min="12" max="12" width="19.140625" style="11" bestFit="1" customWidth="1"/>
    <col min="13" max="13" width="20.28515625" style="11" bestFit="1" customWidth="1"/>
    <col min="14" max="14" width="21.7109375" style="11" customWidth="1"/>
    <col min="15" max="15" width="24.42578125" style="11" bestFit="1" customWidth="1"/>
    <col min="16" max="22" width="11.42578125" style="11"/>
    <col min="23" max="23" width="11.42578125" style="163"/>
    <col min="24" max="258" width="11.42578125" style="25"/>
    <col min="259" max="259" width="10.7109375" style="25" customWidth="1"/>
    <col min="260" max="260" width="18.28515625" style="25" bestFit="1" customWidth="1"/>
    <col min="261" max="261" width="53.5703125" style="25" customWidth="1"/>
    <col min="262" max="262" width="25.28515625" style="25" customWidth="1"/>
    <col min="263" max="263" width="27.28515625" style="25" customWidth="1"/>
    <col min="264" max="264" width="29.42578125" style="25" customWidth="1"/>
    <col min="265" max="265" width="27" style="25" customWidth="1"/>
    <col min="266" max="266" width="25.42578125" style="25" customWidth="1"/>
    <col min="267" max="267" width="17.140625" style="25" customWidth="1"/>
    <col min="268" max="268" width="19.140625" style="25" bestFit="1" customWidth="1"/>
    <col min="269" max="514" width="11.42578125" style="25"/>
    <col min="515" max="515" width="10.7109375" style="25" customWidth="1"/>
    <col min="516" max="516" width="18.28515625" style="25" bestFit="1" customWidth="1"/>
    <col min="517" max="517" width="53.5703125" style="25" customWidth="1"/>
    <col min="518" max="518" width="25.28515625" style="25" customWidth="1"/>
    <col min="519" max="519" width="27.28515625" style="25" customWidth="1"/>
    <col min="520" max="520" width="29.42578125" style="25" customWidth="1"/>
    <col min="521" max="521" width="27" style="25" customWidth="1"/>
    <col min="522" max="522" width="25.42578125" style="25" customWidth="1"/>
    <col min="523" max="523" width="17.140625" style="25" customWidth="1"/>
    <col min="524" max="524" width="19.140625" style="25" bestFit="1" customWidth="1"/>
    <col min="525" max="770" width="11.42578125" style="25"/>
    <col min="771" max="771" width="10.7109375" style="25" customWidth="1"/>
    <col min="772" max="772" width="18.28515625" style="25" bestFit="1" customWidth="1"/>
    <col min="773" max="773" width="53.5703125" style="25" customWidth="1"/>
    <col min="774" max="774" width="25.28515625" style="25" customWidth="1"/>
    <col min="775" max="775" width="27.28515625" style="25" customWidth="1"/>
    <col min="776" max="776" width="29.42578125" style="25" customWidth="1"/>
    <col min="777" max="777" width="27" style="25" customWidth="1"/>
    <col min="778" max="778" width="25.42578125" style="25" customWidth="1"/>
    <col min="779" max="779" width="17.140625" style="25" customWidth="1"/>
    <col min="780" max="780" width="19.140625" style="25" bestFit="1" customWidth="1"/>
    <col min="781" max="1026" width="11.42578125" style="25"/>
    <col min="1027" max="1027" width="10.7109375" style="25" customWidth="1"/>
    <col min="1028" max="1028" width="18.28515625" style="25" bestFit="1" customWidth="1"/>
    <col min="1029" max="1029" width="53.5703125" style="25" customWidth="1"/>
    <col min="1030" max="1030" width="25.28515625" style="25" customWidth="1"/>
    <col min="1031" max="1031" width="27.28515625" style="25" customWidth="1"/>
    <col min="1032" max="1032" width="29.42578125" style="25" customWidth="1"/>
    <col min="1033" max="1033" width="27" style="25" customWidth="1"/>
    <col min="1034" max="1034" width="25.42578125" style="25" customWidth="1"/>
    <col min="1035" max="1035" width="17.140625" style="25" customWidth="1"/>
    <col min="1036" max="1036" width="19.140625" style="25" bestFit="1" customWidth="1"/>
    <col min="1037" max="1282" width="11.42578125" style="25"/>
    <col min="1283" max="1283" width="10.7109375" style="25" customWidth="1"/>
    <col min="1284" max="1284" width="18.28515625" style="25" bestFit="1" customWidth="1"/>
    <col min="1285" max="1285" width="53.5703125" style="25" customWidth="1"/>
    <col min="1286" max="1286" width="25.28515625" style="25" customWidth="1"/>
    <col min="1287" max="1287" width="27.28515625" style="25" customWidth="1"/>
    <col min="1288" max="1288" width="29.42578125" style="25" customWidth="1"/>
    <col min="1289" max="1289" width="27" style="25" customWidth="1"/>
    <col min="1290" max="1290" width="25.42578125" style="25" customWidth="1"/>
    <col min="1291" max="1291" width="17.140625" style="25" customWidth="1"/>
    <col min="1292" max="1292" width="19.140625" style="25" bestFit="1" customWidth="1"/>
    <col min="1293" max="1538" width="11.42578125" style="25"/>
    <col min="1539" max="1539" width="10.7109375" style="25" customWidth="1"/>
    <col min="1540" max="1540" width="18.28515625" style="25" bestFit="1" customWidth="1"/>
    <col min="1541" max="1541" width="53.5703125" style="25" customWidth="1"/>
    <col min="1542" max="1542" width="25.28515625" style="25" customWidth="1"/>
    <col min="1543" max="1543" width="27.28515625" style="25" customWidth="1"/>
    <col min="1544" max="1544" width="29.42578125" style="25" customWidth="1"/>
    <col min="1545" max="1545" width="27" style="25" customWidth="1"/>
    <col min="1546" max="1546" width="25.42578125" style="25" customWidth="1"/>
    <col min="1547" max="1547" width="17.140625" style="25" customWidth="1"/>
    <col min="1548" max="1548" width="19.140625" style="25" bestFit="1" customWidth="1"/>
    <col min="1549" max="1794" width="11.42578125" style="25"/>
    <col min="1795" max="1795" width="10.7109375" style="25" customWidth="1"/>
    <col min="1796" max="1796" width="18.28515625" style="25" bestFit="1" customWidth="1"/>
    <col min="1797" max="1797" width="53.5703125" style="25" customWidth="1"/>
    <col min="1798" max="1798" width="25.28515625" style="25" customWidth="1"/>
    <col min="1799" max="1799" width="27.28515625" style="25" customWidth="1"/>
    <col min="1800" max="1800" width="29.42578125" style="25" customWidth="1"/>
    <col min="1801" max="1801" width="27" style="25" customWidth="1"/>
    <col min="1802" max="1802" width="25.42578125" style="25" customWidth="1"/>
    <col min="1803" max="1803" width="17.140625" style="25" customWidth="1"/>
    <col min="1804" max="1804" width="19.140625" style="25" bestFit="1" customWidth="1"/>
    <col min="1805" max="2050" width="11.42578125" style="25"/>
    <col min="2051" max="2051" width="10.7109375" style="25" customWidth="1"/>
    <col min="2052" max="2052" width="18.28515625" style="25" bestFit="1" customWidth="1"/>
    <col min="2053" max="2053" width="53.5703125" style="25" customWidth="1"/>
    <col min="2054" max="2054" width="25.28515625" style="25" customWidth="1"/>
    <col min="2055" max="2055" width="27.28515625" style="25" customWidth="1"/>
    <col min="2056" max="2056" width="29.42578125" style="25" customWidth="1"/>
    <col min="2057" max="2057" width="27" style="25" customWidth="1"/>
    <col min="2058" max="2058" width="25.42578125" style="25" customWidth="1"/>
    <col min="2059" max="2059" width="17.140625" style="25" customWidth="1"/>
    <col min="2060" max="2060" width="19.140625" style="25" bestFit="1" customWidth="1"/>
    <col min="2061" max="2306" width="11.42578125" style="25"/>
    <col min="2307" max="2307" width="10.7109375" style="25" customWidth="1"/>
    <col min="2308" max="2308" width="18.28515625" style="25" bestFit="1" customWidth="1"/>
    <col min="2309" max="2309" width="53.5703125" style="25" customWidth="1"/>
    <col min="2310" max="2310" width="25.28515625" style="25" customWidth="1"/>
    <col min="2311" max="2311" width="27.28515625" style="25" customWidth="1"/>
    <col min="2312" max="2312" width="29.42578125" style="25" customWidth="1"/>
    <col min="2313" max="2313" width="27" style="25" customWidth="1"/>
    <col min="2314" max="2314" width="25.42578125" style="25" customWidth="1"/>
    <col min="2315" max="2315" width="17.140625" style="25" customWidth="1"/>
    <col min="2316" max="2316" width="19.140625" style="25" bestFit="1" customWidth="1"/>
    <col min="2317" max="2562" width="11.42578125" style="25"/>
    <col min="2563" max="2563" width="10.7109375" style="25" customWidth="1"/>
    <col min="2564" max="2564" width="18.28515625" style="25" bestFit="1" customWidth="1"/>
    <col min="2565" max="2565" width="53.5703125" style="25" customWidth="1"/>
    <col min="2566" max="2566" width="25.28515625" style="25" customWidth="1"/>
    <col min="2567" max="2567" width="27.28515625" style="25" customWidth="1"/>
    <col min="2568" max="2568" width="29.42578125" style="25" customWidth="1"/>
    <col min="2569" max="2569" width="27" style="25" customWidth="1"/>
    <col min="2570" max="2570" width="25.42578125" style="25" customWidth="1"/>
    <col min="2571" max="2571" width="17.140625" style="25" customWidth="1"/>
    <col min="2572" max="2572" width="19.140625" style="25" bestFit="1" customWidth="1"/>
    <col min="2573" max="2818" width="11.42578125" style="25"/>
    <col min="2819" max="2819" width="10.7109375" style="25" customWidth="1"/>
    <col min="2820" max="2820" width="18.28515625" style="25" bestFit="1" customWidth="1"/>
    <col min="2821" max="2821" width="53.5703125" style="25" customWidth="1"/>
    <col min="2822" max="2822" width="25.28515625" style="25" customWidth="1"/>
    <col min="2823" max="2823" width="27.28515625" style="25" customWidth="1"/>
    <col min="2824" max="2824" width="29.42578125" style="25" customWidth="1"/>
    <col min="2825" max="2825" width="27" style="25" customWidth="1"/>
    <col min="2826" max="2826" width="25.42578125" style="25" customWidth="1"/>
    <col min="2827" max="2827" width="17.140625" style="25" customWidth="1"/>
    <col min="2828" max="2828" width="19.140625" style="25" bestFit="1" customWidth="1"/>
    <col min="2829" max="3074" width="11.42578125" style="25"/>
    <col min="3075" max="3075" width="10.7109375" style="25" customWidth="1"/>
    <col min="3076" max="3076" width="18.28515625" style="25" bestFit="1" customWidth="1"/>
    <col min="3077" max="3077" width="53.5703125" style="25" customWidth="1"/>
    <col min="3078" max="3078" width="25.28515625" style="25" customWidth="1"/>
    <col min="3079" max="3079" width="27.28515625" style="25" customWidth="1"/>
    <col min="3080" max="3080" width="29.42578125" style="25" customWidth="1"/>
    <col min="3081" max="3081" width="27" style="25" customWidth="1"/>
    <col min="3082" max="3082" width="25.42578125" style="25" customWidth="1"/>
    <col min="3083" max="3083" width="17.140625" style="25" customWidth="1"/>
    <col min="3084" max="3084" width="19.140625" style="25" bestFit="1" customWidth="1"/>
    <col min="3085" max="3330" width="11.42578125" style="25"/>
    <col min="3331" max="3331" width="10.7109375" style="25" customWidth="1"/>
    <col min="3332" max="3332" width="18.28515625" style="25" bestFit="1" customWidth="1"/>
    <col min="3333" max="3333" width="53.5703125" style="25" customWidth="1"/>
    <col min="3334" max="3334" width="25.28515625" style="25" customWidth="1"/>
    <col min="3335" max="3335" width="27.28515625" style="25" customWidth="1"/>
    <col min="3336" max="3336" width="29.42578125" style="25" customWidth="1"/>
    <col min="3337" max="3337" width="27" style="25" customWidth="1"/>
    <col min="3338" max="3338" width="25.42578125" style="25" customWidth="1"/>
    <col min="3339" max="3339" width="17.140625" style="25" customWidth="1"/>
    <col min="3340" max="3340" width="19.140625" style="25" bestFit="1" customWidth="1"/>
    <col min="3341" max="3586" width="11.42578125" style="25"/>
    <col min="3587" max="3587" width="10.7109375" style="25" customWidth="1"/>
    <col min="3588" max="3588" width="18.28515625" style="25" bestFit="1" customWidth="1"/>
    <col min="3589" max="3589" width="53.5703125" style="25" customWidth="1"/>
    <col min="3590" max="3590" width="25.28515625" style="25" customWidth="1"/>
    <col min="3591" max="3591" width="27.28515625" style="25" customWidth="1"/>
    <col min="3592" max="3592" width="29.42578125" style="25" customWidth="1"/>
    <col min="3593" max="3593" width="27" style="25" customWidth="1"/>
    <col min="3594" max="3594" width="25.42578125" style="25" customWidth="1"/>
    <col min="3595" max="3595" width="17.140625" style="25" customWidth="1"/>
    <col min="3596" max="3596" width="19.140625" style="25" bestFit="1" customWidth="1"/>
    <col min="3597" max="3842" width="11.42578125" style="25"/>
    <col min="3843" max="3843" width="10.7109375" style="25" customWidth="1"/>
    <col min="3844" max="3844" width="18.28515625" style="25" bestFit="1" customWidth="1"/>
    <col min="3845" max="3845" width="53.5703125" style="25" customWidth="1"/>
    <col min="3846" max="3846" width="25.28515625" style="25" customWidth="1"/>
    <col min="3847" max="3847" width="27.28515625" style="25" customWidth="1"/>
    <col min="3848" max="3848" width="29.42578125" style="25" customWidth="1"/>
    <col min="3849" max="3849" width="27" style="25" customWidth="1"/>
    <col min="3850" max="3850" width="25.42578125" style="25" customWidth="1"/>
    <col min="3851" max="3851" width="17.140625" style="25" customWidth="1"/>
    <col min="3852" max="3852" width="19.140625" style="25" bestFit="1" customWidth="1"/>
    <col min="3853" max="4098" width="11.42578125" style="25"/>
    <col min="4099" max="4099" width="10.7109375" style="25" customWidth="1"/>
    <col min="4100" max="4100" width="18.28515625" style="25" bestFit="1" customWidth="1"/>
    <col min="4101" max="4101" width="53.5703125" style="25" customWidth="1"/>
    <col min="4102" max="4102" width="25.28515625" style="25" customWidth="1"/>
    <col min="4103" max="4103" width="27.28515625" style="25" customWidth="1"/>
    <col min="4104" max="4104" width="29.42578125" style="25" customWidth="1"/>
    <col min="4105" max="4105" width="27" style="25" customWidth="1"/>
    <col min="4106" max="4106" width="25.42578125" style="25" customWidth="1"/>
    <col min="4107" max="4107" width="17.140625" style="25" customWidth="1"/>
    <col min="4108" max="4108" width="19.140625" style="25" bestFit="1" customWidth="1"/>
    <col min="4109" max="4354" width="11.42578125" style="25"/>
    <col min="4355" max="4355" width="10.7109375" style="25" customWidth="1"/>
    <col min="4356" max="4356" width="18.28515625" style="25" bestFit="1" customWidth="1"/>
    <col min="4357" max="4357" width="53.5703125" style="25" customWidth="1"/>
    <col min="4358" max="4358" width="25.28515625" style="25" customWidth="1"/>
    <col min="4359" max="4359" width="27.28515625" style="25" customWidth="1"/>
    <col min="4360" max="4360" width="29.42578125" style="25" customWidth="1"/>
    <col min="4361" max="4361" width="27" style="25" customWidth="1"/>
    <col min="4362" max="4362" width="25.42578125" style="25" customWidth="1"/>
    <col min="4363" max="4363" width="17.140625" style="25" customWidth="1"/>
    <col min="4364" max="4364" width="19.140625" style="25" bestFit="1" customWidth="1"/>
    <col min="4365" max="4610" width="11.42578125" style="25"/>
    <col min="4611" max="4611" width="10.7109375" style="25" customWidth="1"/>
    <col min="4612" max="4612" width="18.28515625" style="25" bestFit="1" customWidth="1"/>
    <col min="4613" max="4613" width="53.5703125" style="25" customWidth="1"/>
    <col min="4614" max="4614" width="25.28515625" style="25" customWidth="1"/>
    <col min="4615" max="4615" width="27.28515625" style="25" customWidth="1"/>
    <col min="4616" max="4616" width="29.42578125" style="25" customWidth="1"/>
    <col min="4617" max="4617" width="27" style="25" customWidth="1"/>
    <col min="4618" max="4618" width="25.42578125" style="25" customWidth="1"/>
    <col min="4619" max="4619" width="17.140625" style="25" customWidth="1"/>
    <col min="4620" max="4620" width="19.140625" style="25" bestFit="1" customWidth="1"/>
    <col min="4621" max="4866" width="11.42578125" style="25"/>
    <col min="4867" max="4867" width="10.7109375" style="25" customWidth="1"/>
    <col min="4868" max="4868" width="18.28515625" style="25" bestFit="1" customWidth="1"/>
    <col min="4869" max="4869" width="53.5703125" style="25" customWidth="1"/>
    <col min="4870" max="4870" width="25.28515625" style="25" customWidth="1"/>
    <col min="4871" max="4871" width="27.28515625" style="25" customWidth="1"/>
    <col min="4872" max="4872" width="29.42578125" style="25" customWidth="1"/>
    <col min="4873" max="4873" width="27" style="25" customWidth="1"/>
    <col min="4874" max="4874" width="25.42578125" style="25" customWidth="1"/>
    <col min="4875" max="4875" width="17.140625" style="25" customWidth="1"/>
    <col min="4876" max="4876" width="19.140625" style="25" bestFit="1" customWidth="1"/>
    <col min="4877" max="5122" width="11.42578125" style="25"/>
    <col min="5123" max="5123" width="10.7109375" style="25" customWidth="1"/>
    <col min="5124" max="5124" width="18.28515625" style="25" bestFit="1" customWidth="1"/>
    <col min="5125" max="5125" width="53.5703125" style="25" customWidth="1"/>
    <col min="5126" max="5126" width="25.28515625" style="25" customWidth="1"/>
    <col min="5127" max="5127" width="27.28515625" style="25" customWidth="1"/>
    <col min="5128" max="5128" width="29.42578125" style="25" customWidth="1"/>
    <col min="5129" max="5129" width="27" style="25" customWidth="1"/>
    <col min="5130" max="5130" width="25.42578125" style="25" customWidth="1"/>
    <col min="5131" max="5131" width="17.140625" style="25" customWidth="1"/>
    <col min="5132" max="5132" width="19.140625" style="25" bestFit="1" customWidth="1"/>
    <col min="5133" max="5378" width="11.42578125" style="25"/>
    <col min="5379" max="5379" width="10.7109375" style="25" customWidth="1"/>
    <col min="5380" max="5380" width="18.28515625" style="25" bestFit="1" customWidth="1"/>
    <col min="5381" max="5381" width="53.5703125" style="25" customWidth="1"/>
    <col min="5382" max="5382" width="25.28515625" style="25" customWidth="1"/>
    <col min="5383" max="5383" width="27.28515625" style="25" customWidth="1"/>
    <col min="5384" max="5384" width="29.42578125" style="25" customWidth="1"/>
    <col min="5385" max="5385" width="27" style="25" customWidth="1"/>
    <col min="5386" max="5386" width="25.42578125" style="25" customWidth="1"/>
    <col min="5387" max="5387" width="17.140625" style="25" customWidth="1"/>
    <col min="5388" max="5388" width="19.140625" style="25" bestFit="1" customWidth="1"/>
    <col min="5389" max="5634" width="11.42578125" style="25"/>
    <col min="5635" max="5635" width="10.7109375" style="25" customWidth="1"/>
    <col min="5636" max="5636" width="18.28515625" style="25" bestFit="1" customWidth="1"/>
    <col min="5637" max="5637" width="53.5703125" style="25" customWidth="1"/>
    <col min="5638" max="5638" width="25.28515625" style="25" customWidth="1"/>
    <col min="5639" max="5639" width="27.28515625" style="25" customWidth="1"/>
    <col min="5640" max="5640" width="29.42578125" style="25" customWidth="1"/>
    <col min="5641" max="5641" width="27" style="25" customWidth="1"/>
    <col min="5642" max="5642" width="25.42578125" style="25" customWidth="1"/>
    <col min="5643" max="5643" width="17.140625" style="25" customWidth="1"/>
    <col min="5644" max="5644" width="19.140625" style="25" bestFit="1" customWidth="1"/>
    <col min="5645" max="5890" width="11.42578125" style="25"/>
    <col min="5891" max="5891" width="10.7109375" style="25" customWidth="1"/>
    <col min="5892" max="5892" width="18.28515625" style="25" bestFit="1" customWidth="1"/>
    <col min="5893" max="5893" width="53.5703125" style="25" customWidth="1"/>
    <col min="5894" max="5894" width="25.28515625" style="25" customWidth="1"/>
    <col min="5895" max="5895" width="27.28515625" style="25" customWidth="1"/>
    <col min="5896" max="5896" width="29.42578125" style="25" customWidth="1"/>
    <col min="5897" max="5897" width="27" style="25" customWidth="1"/>
    <col min="5898" max="5898" width="25.42578125" style="25" customWidth="1"/>
    <col min="5899" max="5899" width="17.140625" style="25" customWidth="1"/>
    <col min="5900" max="5900" width="19.140625" style="25" bestFit="1" customWidth="1"/>
    <col min="5901" max="6146" width="11.42578125" style="25"/>
    <col min="6147" max="6147" width="10.7109375" style="25" customWidth="1"/>
    <col min="6148" max="6148" width="18.28515625" style="25" bestFit="1" customWidth="1"/>
    <col min="6149" max="6149" width="53.5703125" style="25" customWidth="1"/>
    <col min="6150" max="6150" width="25.28515625" style="25" customWidth="1"/>
    <col min="6151" max="6151" width="27.28515625" style="25" customWidth="1"/>
    <col min="6152" max="6152" width="29.42578125" style="25" customWidth="1"/>
    <col min="6153" max="6153" width="27" style="25" customWidth="1"/>
    <col min="6154" max="6154" width="25.42578125" style="25" customWidth="1"/>
    <col min="6155" max="6155" width="17.140625" style="25" customWidth="1"/>
    <col min="6156" max="6156" width="19.140625" style="25" bestFit="1" customWidth="1"/>
    <col min="6157" max="6402" width="11.42578125" style="25"/>
    <col min="6403" max="6403" width="10.7109375" style="25" customWidth="1"/>
    <col min="6404" max="6404" width="18.28515625" style="25" bestFit="1" customWidth="1"/>
    <col min="6405" max="6405" width="53.5703125" style="25" customWidth="1"/>
    <col min="6406" max="6406" width="25.28515625" style="25" customWidth="1"/>
    <col min="6407" max="6407" width="27.28515625" style="25" customWidth="1"/>
    <col min="6408" max="6408" width="29.42578125" style="25" customWidth="1"/>
    <col min="6409" max="6409" width="27" style="25" customWidth="1"/>
    <col min="6410" max="6410" width="25.42578125" style="25" customWidth="1"/>
    <col min="6411" max="6411" width="17.140625" style="25" customWidth="1"/>
    <col min="6412" max="6412" width="19.140625" style="25" bestFit="1" customWidth="1"/>
    <col min="6413" max="6658" width="11.42578125" style="25"/>
    <col min="6659" max="6659" width="10.7109375" style="25" customWidth="1"/>
    <col min="6660" max="6660" width="18.28515625" style="25" bestFit="1" customWidth="1"/>
    <col min="6661" max="6661" width="53.5703125" style="25" customWidth="1"/>
    <col min="6662" max="6662" width="25.28515625" style="25" customWidth="1"/>
    <col min="6663" max="6663" width="27.28515625" style="25" customWidth="1"/>
    <col min="6664" max="6664" width="29.42578125" style="25" customWidth="1"/>
    <col min="6665" max="6665" width="27" style="25" customWidth="1"/>
    <col min="6666" max="6666" width="25.42578125" style="25" customWidth="1"/>
    <col min="6667" max="6667" width="17.140625" style="25" customWidth="1"/>
    <col min="6668" max="6668" width="19.140625" style="25" bestFit="1" customWidth="1"/>
    <col min="6669" max="6914" width="11.42578125" style="25"/>
    <col min="6915" max="6915" width="10.7109375" style="25" customWidth="1"/>
    <col min="6916" max="6916" width="18.28515625" style="25" bestFit="1" customWidth="1"/>
    <col min="6917" max="6917" width="53.5703125" style="25" customWidth="1"/>
    <col min="6918" max="6918" width="25.28515625" style="25" customWidth="1"/>
    <col min="6919" max="6919" width="27.28515625" style="25" customWidth="1"/>
    <col min="6920" max="6920" width="29.42578125" style="25" customWidth="1"/>
    <col min="6921" max="6921" width="27" style="25" customWidth="1"/>
    <col min="6922" max="6922" width="25.42578125" style="25" customWidth="1"/>
    <col min="6923" max="6923" width="17.140625" style="25" customWidth="1"/>
    <col min="6924" max="6924" width="19.140625" style="25" bestFit="1" customWidth="1"/>
    <col min="6925" max="7170" width="11.42578125" style="25"/>
    <col min="7171" max="7171" width="10.7109375" style="25" customWidth="1"/>
    <col min="7172" max="7172" width="18.28515625" style="25" bestFit="1" customWidth="1"/>
    <col min="7173" max="7173" width="53.5703125" style="25" customWidth="1"/>
    <col min="7174" max="7174" width="25.28515625" style="25" customWidth="1"/>
    <col min="7175" max="7175" width="27.28515625" style="25" customWidth="1"/>
    <col min="7176" max="7176" width="29.42578125" style="25" customWidth="1"/>
    <col min="7177" max="7177" width="27" style="25" customWidth="1"/>
    <col min="7178" max="7178" width="25.42578125" style="25" customWidth="1"/>
    <col min="7179" max="7179" width="17.140625" style="25" customWidth="1"/>
    <col min="7180" max="7180" width="19.140625" style="25" bestFit="1" customWidth="1"/>
    <col min="7181" max="7426" width="11.42578125" style="25"/>
    <col min="7427" max="7427" width="10.7109375" style="25" customWidth="1"/>
    <col min="7428" max="7428" width="18.28515625" style="25" bestFit="1" customWidth="1"/>
    <col min="7429" max="7429" width="53.5703125" style="25" customWidth="1"/>
    <col min="7430" max="7430" width="25.28515625" style="25" customWidth="1"/>
    <col min="7431" max="7431" width="27.28515625" style="25" customWidth="1"/>
    <col min="7432" max="7432" width="29.42578125" style="25" customWidth="1"/>
    <col min="7433" max="7433" width="27" style="25" customWidth="1"/>
    <col min="7434" max="7434" width="25.42578125" style="25" customWidth="1"/>
    <col min="7435" max="7435" width="17.140625" style="25" customWidth="1"/>
    <col min="7436" max="7436" width="19.140625" style="25" bestFit="1" customWidth="1"/>
    <col min="7437" max="7682" width="11.42578125" style="25"/>
    <col min="7683" max="7683" width="10.7109375" style="25" customWidth="1"/>
    <col min="7684" max="7684" width="18.28515625" style="25" bestFit="1" customWidth="1"/>
    <col min="7685" max="7685" width="53.5703125" style="25" customWidth="1"/>
    <col min="7686" max="7686" width="25.28515625" style="25" customWidth="1"/>
    <col min="7687" max="7687" width="27.28515625" style="25" customWidth="1"/>
    <col min="7688" max="7688" width="29.42578125" style="25" customWidth="1"/>
    <col min="7689" max="7689" width="27" style="25" customWidth="1"/>
    <col min="7690" max="7690" width="25.42578125" style="25" customWidth="1"/>
    <col min="7691" max="7691" width="17.140625" style="25" customWidth="1"/>
    <col min="7692" max="7692" width="19.140625" style="25" bestFit="1" customWidth="1"/>
    <col min="7693" max="7938" width="11.42578125" style="25"/>
    <col min="7939" max="7939" width="10.7109375" style="25" customWidth="1"/>
    <col min="7940" max="7940" width="18.28515625" style="25" bestFit="1" customWidth="1"/>
    <col min="7941" max="7941" width="53.5703125" style="25" customWidth="1"/>
    <col min="7942" max="7942" width="25.28515625" style="25" customWidth="1"/>
    <col min="7943" max="7943" width="27.28515625" style="25" customWidth="1"/>
    <col min="7944" max="7944" width="29.42578125" style="25" customWidth="1"/>
    <col min="7945" max="7945" width="27" style="25" customWidth="1"/>
    <col min="7946" max="7946" width="25.42578125" style="25" customWidth="1"/>
    <col min="7947" max="7947" width="17.140625" style="25" customWidth="1"/>
    <col min="7948" max="7948" width="19.140625" style="25" bestFit="1" customWidth="1"/>
    <col min="7949" max="8194" width="11.42578125" style="25"/>
    <col min="8195" max="8195" width="10.7109375" style="25" customWidth="1"/>
    <col min="8196" max="8196" width="18.28515625" style="25" bestFit="1" customWidth="1"/>
    <col min="8197" max="8197" width="53.5703125" style="25" customWidth="1"/>
    <col min="8198" max="8198" width="25.28515625" style="25" customWidth="1"/>
    <col min="8199" max="8199" width="27.28515625" style="25" customWidth="1"/>
    <col min="8200" max="8200" width="29.42578125" style="25" customWidth="1"/>
    <col min="8201" max="8201" width="27" style="25" customWidth="1"/>
    <col min="8202" max="8202" width="25.42578125" style="25" customWidth="1"/>
    <col min="8203" max="8203" width="17.140625" style="25" customWidth="1"/>
    <col min="8204" max="8204" width="19.140625" style="25" bestFit="1" customWidth="1"/>
    <col min="8205" max="8450" width="11.42578125" style="25"/>
    <col min="8451" max="8451" width="10.7109375" style="25" customWidth="1"/>
    <col min="8452" max="8452" width="18.28515625" style="25" bestFit="1" customWidth="1"/>
    <col min="8453" max="8453" width="53.5703125" style="25" customWidth="1"/>
    <col min="8454" max="8454" width="25.28515625" style="25" customWidth="1"/>
    <col min="8455" max="8455" width="27.28515625" style="25" customWidth="1"/>
    <col min="8456" max="8456" width="29.42578125" style="25" customWidth="1"/>
    <col min="8457" max="8457" width="27" style="25" customWidth="1"/>
    <col min="8458" max="8458" width="25.42578125" style="25" customWidth="1"/>
    <col min="8459" max="8459" width="17.140625" style="25" customWidth="1"/>
    <col min="8460" max="8460" width="19.140625" style="25" bestFit="1" customWidth="1"/>
    <col min="8461" max="8706" width="11.42578125" style="25"/>
    <col min="8707" max="8707" width="10.7109375" style="25" customWidth="1"/>
    <col min="8708" max="8708" width="18.28515625" style="25" bestFit="1" customWidth="1"/>
    <col min="8709" max="8709" width="53.5703125" style="25" customWidth="1"/>
    <col min="8710" max="8710" width="25.28515625" style="25" customWidth="1"/>
    <col min="8711" max="8711" width="27.28515625" style="25" customWidth="1"/>
    <col min="8712" max="8712" width="29.42578125" style="25" customWidth="1"/>
    <col min="8713" max="8713" width="27" style="25" customWidth="1"/>
    <col min="8714" max="8714" width="25.42578125" style="25" customWidth="1"/>
    <col min="8715" max="8715" width="17.140625" style="25" customWidth="1"/>
    <col min="8716" max="8716" width="19.140625" style="25" bestFit="1" customWidth="1"/>
    <col min="8717" max="8962" width="11.42578125" style="25"/>
    <col min="8963" max="8963" width="10.7109375" style="25" customWidth="1"/>
    <col min="8964" max="8964" width="18.28515625" style="25" bestFit="1" customWidth="1"/>
    <col min="8965" max="8965" width="53.5703125" style="25" customWidth="1"/>
    <col min="8966" max="8966" width="25.28515625" style="25" customWidth="1"/>
    <col min="8967" max="8967" width="27.28515625" style="25" customWidth="1"/>
    <col min="8968" max="8968" width="29.42578125" style="25" customWidth="1"/>
    <col min="8969" max="8969" width="27" style="25" customWidth="1"/>
    <col min="8970" max="8970" width="25.42578125" style="25" customWidth="1"/>
    <col min="8971" max="8971" width="17.140625" style="25" customWidth="1"/>
    <col min="8972" max="8972" width="19.140625" style="25" bestFit="1" customWidth="1"/>
    <col min="8973" max="9218" width="11.42578125" style="25"/>
    <col min="9219" max="9219" width="10.7109375" style="25" customWidth="1"/>
    <col min="9220" max="9220" width="18.28515625" style="25" bestFit="1" customWidth="1"/>
    <col min="9221" max="9221" width="53.5703125" style="25" customWidth="1"/>
    <col min="9222" max="9222" width="25.28515625" style="25" customWidth="1"/>
    <col min="9223" max="9223" width="27.28515625" style="25" customWidth="1"/>
    <col min="9224" max="9224" width="29.42578125" style="25" customWidth="1"/>
    <col min="9225" max="9225" width="27" style="25" customWidth="1"/>
    <col min="9226" max="9226" width="25.42578125" style="25" customWidth="1"/>
    <col min="9227" max="9227" width="17.140625" style="25" customWidth="1"/>
    <col min="9228" max="9228" width="19.140625" style="25" bestFit="1" customWidth="1"/>
    <col min="9229" max="9474" width="11.42578125" style="25"/>
    <col min="9475" max="9475" width="10.7109375" style="25" customWidth="1"/>
    <col min="9476" max="9476" width="18.28515625" style="25" bestFit="1" customWidth="1"/>
    <col min="9477" max="9477" width="53.5703125" style="25" customWidth="1"/>
    <col min="9478" max="9478" width="25.28515625" style="25" customWidth="1"/>
    <col min="9479" max="9479" width="27.28515625" style="25" customWidth="1"/>
    <col min="9480" max="9480" width="29.42578125" style="25" customWidth="1"/>
    <col min="9481" max="9481" width="27" style="25" customWidth="1"/>
    <col min="9482" max="9482" width="25.42578125" style="25" customWidth="1"/>
    <col min="9483" max="9483" width="17.140625" style="25" customWidth="1"/>
    <col min="9484" max="9484" width="19.140625" style="25" bestFit="1" customWidth="1"/>
    <col min="9485" max="9730" width="11.42578125" style="25"/>
    <col min="9731" max="9731" width="10.7109375" style="25" customWidth="1"/>
    <col min="9732" max="9732" width="18.28515625" style="25" bestFit="1" customWidth="1"/>
    <col min="9733" max="9733" width="53.5703125" style="25" customWidth="1"/>
    <col min="9734" max="9734" width="25.28515625" style="25" customWidth="1"/>
    <col min="9735" max="9735" width="27.28515625" style="25" customWidth="1"/>
    <col min="9736" max="9736" width="29.42578125" style="25" customWidth="1"/>
    <col min="9737" max="9737" width="27" style="25" customWidth="1"/>
    <col min="9738" max="9738" width="25.42578125" style="25" customWidth="1"/>
    <col min="9739" max="9739" width="17.140625" style="25" customWidth="1"/>
    <col min="9740" max="9740" width="19.140625" style="25" bestFit="1" customWidth="1"/>
    <col min="9741" max="9986" width="11.42578125" style="25"/>
    <col min="9987" max="9987" width="10.7109375" style="25" customWidth="1"/>
    <col min="9988" max="9988" width="18.28515625" style="25" bestFit="1" customWidth="1"/>
    <col min="9989" max="9989" width="53.5703125" style="25" customWidth="1"/>
    <col min="9990" max="9990" width="25.28515625" style="25" customWidth="1"/>
    <col min="9991" max="9991" width="27.28515625" style="25" customWidth="1"/>
    <col min="9992" max="9992" width="29.42578125" style="25" customWidth="1"/>
    <col min="9993" max="9993" width="27" style="25" customWidth="1"/>
    <col min="9994" max="9994" width="25.42578125" style="25" customWidth="1"/>
    <col min="9995" max="9995" width="17.140625" style="25" customWidth="1"/>
    <col min="9996" max="9996" width="19.140625" style="25" bestFit="1" customWidth="1"/>
    <col min="9997" max="10242" width="11.42578125" style="25"/>
    <col min="10243" max="10243" width="10.7109375" style="25" customWidth="1"/>
    <col min="10244" max="10244" width="18.28515625" style="25" bestFit="1" customWidth="1"/>
    <col min="10245" max="10245" width="53.5703125" style="25" customWidth="1"/>
    <col min="10246" max="10246" width="25.28515625" style="25" customWidth="1"/>
    <col min="10247" max="10247" width="27.28515625" style="25" customWidth="1"/>
    <col min="10248" max="10248" width="29.42578125" style="25" customWidth="1"/>
    <col min="10249" max="10249" width="27" style="25" customWidth="1"/>
    <col min="10250" max="10250" width="25.42578125" style="25" customWidth="1"/>
    <col min="10251" max="10251" width="17.140625" style="25" customWidth="1"/>
    <col min="10252" max="10252" width="19.140625" style="25" bestFit="1" customWidth="1"/>
    <col min="10253" max="10498" width="11.42578125" style="25"/>
    <col min="10499" max="10499" width="10.7109375" style="25" customWidth="1"/>
    <col min="10500" max="10500" width="18.28515625" style="25" bestFit="1" customWidth="1"/>
    <col min="10501" max="10501" width="53.5703125" style="25" customWidth="1"/>
    <col min="10502" max="10502" width="25.28515625" style="25" customWidth="1"/>
    <col min="10503" max="10503" width="27.28515625" style="25" customWidth="1"/>
    <col min="10504" max="10504" width="29.42578125" style="25" customWidth="1"/>
    <col min="10505" max="10505" width="27" style="25" customWidth="1"/>
    <col min="10506" max="10506" width="25.42578125" style="25" customWidth="1"/>
    <col min="10507" max="10507" width="17.140625" style="25" customWidth="1"/>
    <col min="10508" max="10508" width="19.140625" style="25" bestFit="1" customWidth="1"/>
    <col min="10509" max="10754" width="11.42578125" style="25"/>
    <col min="10755" max="10755" width="10.7109375" style="25" customWidth="1"/>
    <col min="10756" max="10756" width="18.28515625" style="25" bestFit="1" customWidth="1"/>
    <col min="10757" max="10757" width="53.5703125" style="25" customWidth="1"/>
    <col min="10758" max="10758" width="25.28515625" style="25" customWidth="1"/>
    <col min="10759" max="10759" width="27.28515625" style="25" customWidth="1"/>
    <col min="10760" max="10760" width="29.42578125" style="25" customWidth="1"/>
    <col min="10761" max="10761" width="27" style="25" customWidth="1"/>
    <col min="10762" max="10762" width="25.42578125" style="25" customWidth="1"/>
    <col min="10763" max="10763" width="17.140625" style="25" customWidth="1"/>
    <col min="10764" max="10764" width="19.140625" style="25" bestFit="1" customWidth="1"/>
    <col min="10765" max="11010" width="11.42578125" style="25"/>
    <col min="11011" max="11011" width="10.7109375" style="25" customWidth="1"/>
    <col min="11012" max="11012" width="18.28515625" style="25" bestFit="1" customWidth="1"/>
    <col min="11013" max="11013" width="53.5703125" style="25" customWidth="1"/>
    <col min="11014" max="11014" width="25.28515625" style="25" customWidth="1"/>
    <col min="11015" max="11015" width="27.28515625" style="25" customWidth="1"/>
    <col min="11016" max="11016" width="29.42578125" style="25" customWidth="1"/>
    <col min="11017" max="11017" width="27" style="25" customWidth="1"/>
    <col min="11018" max="11018" width="25.42578125" style="25" customWidth="1"/>
    <col min="11019" max="11019" width="17.140625" style="25" customWidth="1"/>
    <col min="11020" max="11020" width="19.140625" style="25" bestFit="1" customWidth="1"/>
    <col min="11021" max="11266" width="11.42578125" style="25"/>
    <col min="11267" max="11267" width="10.7109375" style="25" customWidth="1"/>
    <col min="11268" max="11268" width="18.28515625" style="25" bestFit="1" customWidth="1"/>
    <col min="11269" max="11269" width="53.5703125" style="25" customWidth="1"/>
    <col min="11270" max="11270" width="25.28515625" style="25" customWidth="1"/>
    <col min="11271" max="11271" width="27.28515625" style="25" customWidth="1"/>
    <col min="11272" max="11272" width="29.42578125" style="25" customWidth="1"/>
    <col min="11273" max="11273" width="27" style="25" customWidth="1"/>
    <col min="11274" max="11274" width="25.42578125" style="25" customWidth="1"/>
    <col min="11275" max="11275" width="17.140625" style="25" customWidth="1"/>
    <col min="11276" max="11276" width="19.140625" style="25" bestFit="1" customWidth="1"/>
    <col min="11277" max="11522" width="11.42578125" style="25"/>
    <col min="11523" max="11523" width="10.7109375" style="25" customWidth="1"/>
    <col min="11524" max="11524" width="18.28515625" style="25" bestFit="1" customWidth="1"/>
    <col min="11525" max="11525" width="53.5703125" style="25" customWidth="1"/>
    <col min="11526" max="11526" width="25.28515625" style="25" customWidth="1"/>
    <col min="11527" max="11527" width="27.28515625" style="25" customWidth="1"/>
    <col min="11528" max="11528" width="29.42578125" style="25" customWidth="1"/>
    <col min="11529" max="11529" width="27" style="25" customWidth="1"/>
    <col min="11530" max="11530" width="25.42578125" style="25" customWidth="1"/>
    <col min="11531" max="11531" width="17.140625" style="25" customWidth="1"/>
    <col min="11532" max="11532" width="19.140625" style="25" bestFit="1" customWidth="1"/>
    <col min="11533" max="11778" width="11.42578125" style="25"/>
    <col min="11779" max="11779" width="10.7109375" style="25" customWidth="1"/>
    <col min="11780" max="11780" width="18.28515625" style="25" bestFit="1" customWidth="1"/>
    <col min="11781" max="11781" width="53.5703125" style="25" customWidth="1"/>
    <col min="11782" max="11782" width="25.28515625" style="25" customWidth="1"/>
    <col min="11783" max="11783" width="27.28515625" style="25" customWidth="1"/>
    <col min="11784" max="11784" width="29.42578125" style="25" customWidth="1"/>
    <col min="11785" max="11785" width="27" style="25" customWidth="1"/>
    <col min="11786" max="11786" width="25.42578125" style="25" customWidth="1"/>
    <col min="11787" max="11787" width="17.140625" style="25" customWidth="1"/>
    <col min="11788" max="11788" width="19.140625" style="25" bestFit="1" customWidth="1"/>
    <col min="11789" max="12034" width="11.42578125" style="25"/>
    <col min="12035" max="12035" width="10.7109375" style="25" customWidth="1"/>
    <col min="12036" max="12036" width="18.28515625" style="25" bestFit="1" customWidth="1"/>
    <col min="12037" max="12037" width="53.5703125" style="25" customWidth="1"/>
    <col min="12038" max="12038" width="25.28515625" style="25" customWidth="1"/>
    <col min="12039" max="12039" width="27.28515625" style="25" customWidth="1"/>
    <col min="12040" max="12040" width="29.42578125" style="25" customWidth="1"/>
    <col min="12041" max="12041" width="27" style="25" customWidth="1"/>
    <col min="12042" max="12042" width="25.42578125" style="25" customWidth="1"/>
    <col min="12043" max="12043" width="17.140625" style="25" customWidth="1"/>
    <col min="12044" max="12044" width="19.140625" style="25" bestFit="1" customWidth="1"/>
    <col min="12045" max="12290" width="11.42578125" style="25"/>
    <col min="12291" max="12291" width="10.7109375" style="25" customWidth="1"/>
    <col min="12292" max="12292" width="18.28515625" style="25" bestFit="1" customWidth="1"/>
    <col min="12293" max="12293" width="53.5703125" style="25" customWidth="1"/>
    <col min="12294" max="12294" width="25.28515625" style="25" customWidth="1"/>
    <col min="12295" max="12295" width="27.28515625" style="25" customWidth="1"/>
    <col min="12296" max="12296" width="29.42578125" style="25" customWidth="1"/>
    <col min="12297" max="12297" width="27" style="25" customWidth="1"/>
    <col min="12298" max="12298" width="25.42578125" style="25" customWidth="1"/>
    <col min="12299" max="12299" width="17.140625" style="25" customWidth="1"/>
    <col min="12300" max="12300" width="19.140625" style="25" bestFit="1" customWidth="1"/>
    <col min="12301" max="12546" width="11.42578125" style="25"/>
    <col min="12547" max="12547" width="10.7109375" style="25" customWidth="1"/>
    <col min="12548" max="12548" width="18.28515625" style="25" bestFit="1" customWidth="1"/>
    <col min="12549" max="12549" width="53.5703125" style="25" customWidth="1"/>
    <col min="12550" max="12550" width="25.28515625" style="25" customWidth="1"/>
    <col min="12551" max="12551" width="27.28515625" style="25" customWidth="1"/>
    <col min="12552" max="12552" width="29.42578125" style="25" customWidth="1"/>
    <col min="12553" max="12553" width="27" style="25" customWidth="1"/>
    <col min="12554" max="12554" width="25.42578125" style="25" customWidth="1"/>
    <col min="12555" max="12555" width="17.140625" style="25" customWidth="1"/>
    <col min="12556" max="12556" width="19.140625" style="25" bestFit="1" customWidth="1"/>
    <col min="12557" max="12802" width="11.42578125" style="25"/>
    <col min="12803" max="12803" width="10.7109375" style="25" customWidth="1"/>
    <col min="12804" max="12804" width="18.28515625" style="25" bestFit="1" customWidth="1"/>
    <col min="12805" max="12805" width="53.5703125" style="25" customWidth="1"/>
    <col min="12806" max="12806" width="25.28515625" style="25" customWidth="1"/>
    <col min="12807" max="12807" width="27.28515625" style="25" customWidth="1"/>
    <col min="12808" max="12808" width="29.42578125" style="25" customWidth="1"/>
    <col min="12809" max="12809" width="27" style="25" customWidth="1"/>
    <col min="12810" max="12810" width="25.42578125" style="25" customWidth="1"/>
    <col min="12811" max="12811" width="17.140625" style="25" customWidth="1"/>
    <col min="12812" max="12812" width="19.140625" style="25" bestFit="1" customWidth="1"/>
    <col min="12813" max="13058" width="11.42578125" style="25"/>
    <col min="13059" max="13059" width="10.7109375" style="25" customWidth="1"/>
    <col min="13060" max="13060" width="18.28515625" style="25" bestFit="1" customWidth="1"/>
    <col min="13061" max="13061" width="53.5703125" style="25" customWidth="1"/>
    <col min="13062" max="13062" width="25.28515625" style="25" customWidth="1"/>
    <col min="13063" max="13063" width="27.28515625" style="25" customWidth="1"/>
    <col min="13064" max="13064" width="29.42578125" style="25" customWidth="1"/>
    <col min="13065" max="13065" width="27" style="25" customWidth="1"/>
    <col min="13066" max="13066" width="25.42578125" style="25" customWidth="1"/>
    <col min="13067" max="13067" width="17.140625" style="25" customWidth="1"/>
    <col min="13068" max="13068" width="19.140625" style="25" bestFit="1" customWidth="1"/>
    <col min="13069" max="13314" width="11.42578125" style="25"/>
    <col min="13315" max="13315" width="10.7109375" style="25" customWidth="1"/>
    <col min="13316" max="13316" width="18.28515625" style="25" bestFit="1" customWidth="1"/>
    <col min="13317" max="13317" width="53.5703125" style="25" customWidth="1"/>
    <col min="13318" max="13318" width="25.28515625" style="25" customWidth="1"/>
    <col min="13319" max="13319" width="27.28515625" style="25" customWidth="1"/>
    <col min="13320" max="13320" width="29.42578125" style="25" customWidth="1"/>
    <col min="13321" max="13321" width="27" style="25" customWidth="1"/>
    <col min="13322" max="13322" width="25.42578125" style="25" customWidth="1"/>
    <col min="13323" max="13323" width="17.140625" style="25" customWidth="1"/>
    <col min="13324" max="13324" width="19.140625" style="25" bestFit="1" customWidth="1"/>
    <col min="13325" max="13570" width="11.42578125" style="25"/>
    <col min="13571" max="13571" width="10.7109375" style="25" customWidth="1"/>
    <col min="13572" max="13572" width="18.28515625" style="25" bestFit="1" customWidth="1"/>
    <col min="13573" max="13573" width="53.5703125" style="25" customWidth="1"/>
    <col min="13574" max="13574" width="25.28515625" style="25" customWidth="1"/>
    <col min="13575" max="13575" width="27.28515625" style="25" customWidth="1"/>
    <col min="13576" max="13576" width="29.42578125" style="25" customWidth="1"/>
    <col min="13577" max="13577" width="27" style="25" customWidth="1"/>
    <col min="13578" max="13578" width="25.42578125" style="25" customWidth="1"/>
    <col min="13579" max="13579" width="17.140625" style="25" customWidth="1"/>
    <col min="13580" max="13580" width="19.140625" style="25" bestFit="1" customWidth="1"/>
    <col min="13581" max="13826" width="11.42578125" style="25"/>
    <col min="13827" max="13827" width="10.7109375" style="25" customWidth="1"/>
    <col min="13828" max="13828" width="18.28515625" style="25" bestFit="1" customWidth="1"/>
    <col min="13829" max="13829" width="53.5703125" style="25" customWidth="1"/>
    <col min="13830" max="13830" width="25.28515625" style="25" customWidth="1"/>
    <col min="13831" max="13831" width="27.28515625" style="25" customWidth="1"/>
    <col min="13832" max="13832" width="29.42578125" style="25" customWidth="1"/>
    <col min="13833" max="13833" width="27" style="25" customWidth="1"/>
    <col min="13834" max="13834" width="25.42578125" style="25" customWidth="1"/>
    <col min="13835" max="13835" width="17.140625" style="25" customWidth="1"/>
    <col min="13836" max="13836" width="19.140625" style="25" bestFit="1" customWidth="1"/>
    <col min="13837" max="14082" width="11.42578125" style="25"/>
    <col min="14083" max="14083" width="10.7109375" style="25" customWidth="1"/>
    <col min="14084" max="14084" width="18.28515625" style="25" bestFit="1" customWidth="1"/>
    <col min="14085" max="14085" width="53.5703125" style="25" customWidth="1"/>
    <col min="14086" max="14086" width="25.28515625" style="25" customWidth="1"/>
    <col min="14087" max="14087" width="27.28515625" style="25" customWidth="1"/>
    <col min="14088" max="14088" width="29.42578125" style="25" customWidth="1"/>
    <col min="14089" max="14089" width="27" style="25" customWidth="1"/>
    <col min="14090" max="14090" width="25.42578125" style="25" customWidth="1"/>
    <col min="14091" max="14091" width="17.140625" style="25" customWidth="1"/>
    <col min="14092" max="14092" width="19.140625" style="25" bestFit="1" customWidth="1"/>
    <col min="14093" max="14338" width="11.42578125" style="25"/>
    <col min="14339" max="14339" width="10.7109375" style="25" customWidth="1"/>
    <col min="14340" max="14340" width="18.28515625" style="25" bestFit="1" customWidth="1"/>
    <col min="14341" max="14341" width="53.5703125" style="25" customWidth="1"/>
    <col min="14342" max="14342" width="25.28515625" style="25" customWidth="1"/>
    <col min="14343" max="14343" width="27.28515625" style="25" customWidth="1"/>
    <col min="14344" max="14344" width="29.42578125" style="25" customWidth="1"/>
    <col min="14345" max="14345" width="27" style="25" customWidth="1"/>
    <col min="14346" max="14346" width="25.42578125" style="25" customWidth="1"/>
    <col min="14347" max="14347" width="17.140625" style="25" customWidth="1"/>
    <col min="14348" max="14348" width="19.140625" style="25" bestFit="1" customWidth="1"/>
    <col min="14349" max="14594" width="11.42578125" style="25"/>
    <col min="14595" max="14595" width="10.7109375" style="25" customWidth="1"/>
    <col min="14596" max="14596" width="18.28515625" style="25" bestFit="1" customWidth="1"/>
    <col min="14597" max="14597" width="53.5703125" style="25" customWidth="1"/>
    <col min="14598" max="14598" width="25.28515625" style="25" customWidth="1"/>
    <col min="14599" max="14599" width="27.28515625" style="25" customWidth="1"/>
    <col min="14600" max="14600" width="29.42578125" style="25" customWidth="1"/>
    <col min="14601" max="14601" width="27" style="25" customWidth="1"/>
    <col min="14602" max="14602" width="25.42578125" style="25" customWidth="1"/>
    <col min="14603" max="14603" width="17.140625" style="25" customWidth="1"/>
    <col min="14604" max="14604" width="19.140625" style="25" bestFit="1" customWidth="1"/>
    <col min="14605" max="14850" width="11.42578125" style="25"/>
    <col min="14851" max="14851" width="10.7109375" style="25" customWidth="1"/>
    <col min="14852" max="14852" width="18.28515625" style="25" bestFit="1" customWidth="1"/>
    <col min="14853" max="14853" width="53.5703125" style="25" customWidth="1"/>
    <col min="14854" max="14854" width="25.28515625" style="25" customWidth="1"/>
    <col min="14855" max="14855" width="27.28515625" style="25" customWidth="1"/>
    <col min="14856" max="14856" width="29.42578125" style="25" customWidth="1"/>
    <col min="14857" max="14857" width="27" style="25" customWidth="1"/>
    <col min="14858" max="14858" width="25.42578125" style="25" customWidth="1"/>
    <col min="14859" max="14859" width="17.140625" style="25" customWidth="1"/>
    <col min="14860" max="14860" width="19.140625" style="25" bestFit="1" customWidth="1"/>
    <col min="14861" max="15106" width="11.42578125" style="25"/>
    <col min="15107" max="15107" width="10.7109375" style="25" customWidth="1"/>
    <col min="15108" max="15108" width="18.28515625" style="25" bestFit="1" customWidth="1"/>
    <col min="15109" max="15109" width="53.5703125" style="25" customWidth="1"/>
    <col min="15110" max="15110" width="25.28515625" style="25" customWidth="1"/>
    <col min="15111" max="15111" width="27.28515625" style="25" customWidth="1"/>
    <col min="15112" max="15112" width="29.42578125" style="25" customWidth="1"/>
    <col min="15113" max="15113" width="27" style="25" customWidth="1"/>
    <col min="15114" max="15114" width="25.42578125" style="25" customWidth="1"/>
    <col min="15115" max="15115" width="17.140625" style="25" customWidth="1"/>
    <col min="15116" max="15116" width="19.140625" style="25" bestFit="1" customWidth="1"/>
    <col min="15117" max="15362" width="11.42578125" style="25"/>
    <col min="15363" max="15363" width="10.7109375" style="25" customWidth="1"/>
    <col min="15364" max="15364" width="18.28515625" style="25" bestFit="1" customWidth="1"/>
    <col min="15365" max="15365" width="53.5703125" style="25" customWidth="1"/>
    <col min="15366" max="15366" width="25.28515625" style="25" customWidth="1"/>
    <col min="15367" max="15367" width="27.28515625" style="25" customWidth="1"/>
    <col min="15368" max="15368" width="29.42578125" style="25" customWidth="1"/>
    <col min="15369" max="15369" width="27" style="25" customWidth="1"/>
    <col min="15370" max="15370" width="25.42578125" style="25" customWidth="1"/>
    <col min="15371" max="15371" width="17.140625" style="25" customWidth="1"/>
    <col min="15372" max="15372" width="19.140625" style="25" bestFit="1" customWidth="1"/>
    <col min="15373" max="15618" width="11.42578125" style="25"/>
    <col min="15619" max="15619" width="10.7109375" style="25" customWidth="1"/>
    <col min="15620" max="15620" width="18.28515625" style="25" bestFit="1" customWidth="1"/>
    <col min="15621" max="15621" width="53.5703125" style="25" customWidth="1"/>
    <col min="15622" max="15622" width="25.28515625" style="25" customWidth="1"/>
    <col min="15623" max="15623" width="27.28515625" style="25" customWidth="1"/>
    <col min="15624" max="15624" width="29.42578125" style="25" customWidth="1"/>
    <col min="15625" max="15625" width="27" style="25" customWidth="1"/>
    <col min="15626" max="15626" width="25.42578125" style="25" customWidth="1"/>
    <col min="15627" max="15627" width="17.140625" style="25" customWidth="1"/>
    <col min="15628" max="15628" width="19.140625" style="25" bestFit="1" customWidth="1"/>
    <col min="15629" max="15874" width="11.42578125" style="25"/>
    <col min="15875" max="15875" width="10.7109375" style="25" customWidth="1"/>
    <col min="15876" max="15876" width="18.28515625" style="25" bestFit="1" customWidth="1"/>
    <col min="15877" max="15877" width="53.5703125" style="25" customWidth="1"/>
    <col min="15878" max="15878" width="25.28515625" style="25" customWidth="1"/>
    <col min="15879" max="15879" width="27.28515625" style="25" customWidth="1"/>
    <col min="15880" max="15880" width="29.42578125" style="25" customWidth="1"/>
    <col min="15881" max="15881" width="27" style="25" customWidth="1"/>
    <col min="15882" max="15882" width="25.42578125" style="25" customWidth="1"/>
    <col min="15883" max="15883" width="17.140625" style="25" customWidth="1"/>
    <col min="15884" max="15884" width="19.140625" style="25" bestFit="1" customWidth="1"/>
    <col min="15885" max="16130" width="11.42578125" style="25"/>
    <col min="16131" max="16131" width="10.7109375" style="25" customWidth="1"/>
    <col min="16132" max="16132" width="18.28515625" style="25" bestFit="1" customWidth="1"/>
    <col min="16133" max="16133" width="53.5703125" style="25" customWidth="1"/>
    <col min="16134" max="16134" width="25.28515625" style="25" customWidth="1"/>
    <col min="16135" max="16135" width="27.28515625" style="25" customWidth="1"/>
    <col min="16136" max="16136" width="29.42578125" style="25" customWidth="1"/>
    <col min="16137" max="16137" width="27" style="25" customWidth="1"/>
    <col min="16138" max="16138" width="25.42578125" style="25" customWidth="1"/>
    <col min="16139" max="16139" width="17.140625" style="25" customWidth="1"/>
    <col min="16140" max="16140" width="19.140625" style="25" bestFit="1" customWidth="1"/>
    <col min="16141" max="16384" width="11.42578125" style="25"/>
  </cols>
  <sheetData>
    <row r="1" spans="1:23" s="12" customFormat="1" ht="15" thickBot="1" x14ac:dyDescent="0.25">
      <c r="A1" s="38"/>
      <c r="B1" s="38"/>
      <c r="D1" s="39"/>
      <c r="E1" s="39"/>
      <c r="F1" s="40"/>
      <c r="G1" s="40"/>
      <c r="H1" s="40"/>
      <c r="I1" s="39"/>
      <c r="J1" s="41"/>
      <c r="K1" s="287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3" s="270" customFormat="1" ht="15.75" x14ac:dyDescent="0.25">
      <c r="A2" s="379" t="s">
        <v>0</v>
      </c>
      <c r="B2" s="380"/>
      <c r="C2" s="380"/>
      <c r="D2" s="380"/>
      <c r="E2" s="380"/>
      <c r="F2" s="380"/>
      <c r="G2" s="380"/>
      <c r="H2" s="380"/>
      <c r="I2" s="380"/>
      <c r="J2" s="380"/>
      <c r="K2" s="38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269"/>
    </row>
    <row r="3" spans="1:23" s="53" customFormat="1" ht="15.75" x14ac:dyDescent="0.25">
      <c r="A3" s="376" t="s">
        <v>162</v>
      </c>
      <c r="B3" s="377"/>
      <c r="C3" s="377"/>
      <c r="D3" s="377"/>
      <c r="E3" s="377"/>
      <c r="F3" s="377"/>
      <c r="G3" s="377"/>
      <c r="H3" s="377"/>
      <c r="I3" s="377"/>
      <c r="J3" s="377"/>
      <c r="K3" s="378"/>
      <c r="L3" s="13"/>
      <c r="M3" s="13"/>
      <c r="N3" s="169"/>
      <c r="O3" s="169"/>
      <c r="P3" s="13"/>
      <c r="Q3" s="13"/>
      <c r="R3" s="13"/>
      <c r="S3" s="13"/>
      <c r="T3" s="13"/>
      <c r="U3" s="13"/>
      <c r="V3" s="13"/>
      <c r="W3" s="136"/>
    </row>
    <row r="4" spans="1:23" s="53" customFormat="1" ht="15.75" x14ac:dyDescent="0.25">
      <c r="A4" s="376" t="s">
        <v>2</v>
      </c>
      <c r="B4" s="377"/>
      <c r="C4" s="377"/>
      <c r="D4" s="377"/>
      <c r="E4" s="377"/>
      <c r="F4" s="377"/>
      <c r="G4" s="377"/>
      <c r="H4" s="377"/>
      <c r="I4" s="377"/>
      <c r="J4" s="377"/>
      <c r="K4" s="378"/>
      <c r="L4" s="13"/>
      <c r="M4" s="13"/>
      <c r="N4" s="169"/>
      <c r="O4" s="169"/>
      <c r="P4" s="13"/>
      <c r="Q4" s="13"/>
      <c r="R4" s="13"/>
      <c r="S4" s="13"/>
      <c r="T4" s="13"/>
      <c r="U4" s="13"/>
      <c r="V4" s="13"/>
      <c r="W4" s="136"/>
    </row>
    <row r="5" spans="1:23" s="53" customFormat="1" ht="16.5" thickBot="1" x14ac:dyDescent="0.3">
      <c r="A5" s="374"/>
      <c r="B5" s="371"/>
      <c r="C5" s="371"/>
      <c r="D5" s="2"/>
      <c r="E5" s="1"/>
      <c r="F5" s="371"/>
      <c r="G5" s="371"/>
      <c r="H5" s="371"/>
      <c r="I5" s="1"/>
      <c r="J5" s="371"/>
      <c r="K5" s="283"/>
      <c r="L5" s="13"/>
      <c r="M5" s="13"/>
      <c r="N5" s="169"/>
      <c r="O5" s="169"/>
      <c r="P5" s="13"/>
      <c r="Q5" s="13"/>
      <c r="R5" s="13"/>
      <c r="S5" s="13"/>
      <c r="T5" s="13"/>
      <c r="U5" s="13"/>
      <c r="V5" s="13"/>
      <c r="W5" s="136"/>
    </row>
    <row r="6" spans="1:23" s="117" customFormat="1" ht="30.75" thickBot="1" x14ac:dyDescent="0.25">
      <c r="A6" s="335" t="s">
        <v>3</v>
      </c>
      <c r="B6" s="318" t="s">
        <v>4</v>
      </c>
      <c r="C6" s="319" t="s">
        <v>5</v>
      </c>
      <c r="D6" s="320" t="s">
        <v>6</v>
      </c>
      <c r="E6" s="320" t="s">
        <v>7</v>
      </c>
      <c r="F6" s="321" t="s">
        <v>8</v>
      </c>
      <c r="G6" s="321" t="s">
        <v>9</v>
      </c>
      <c r="H6" s="321" t="s">
        <v>163</v>
      </c>
      <c r="I6" s="322" t="s">
        <v>10</v>
      </c>
      <c r="J6" s="323" t="s">
        <v>11</v>
      </c>
      <c r="K6" s="324" t="s">
        <v>12</v>
      </c>
      <c r="L6" s="14"/>
      <c r="M6" s="14"/>
      <c r="N6" s="170"/>
      <c r="O6" s="170"/>
      <c r="P6" s="14"/>
      <c r="Q6" s="14"/>
      <c r="R6" s="14"/>
      <c r="S6" s="14"/>
      <c r="T6" s="14"/>
      <c r="U6" s="14"/>
      <c r="V6" s="14"/>
      <c r="W6" s="137"/>
    </row>
    <row r="7" spans="1:23" s="18" customFormat="1" ht="15" customHeight="1" x14ac:dyDescent="0.25">
      <c r="A7" s="325"/>
      <c r="B7" s="188" t="s">
        <v>13</v>
      </c>
      <c r="C7" s="189" t="s">
        <v>14</v>
      </c>
      <c r="D7" s="190">
        <f>D8</f>
        <v>0</v>
      </c>
      <c r="E7" s="190">
        <f t="shared" ref="E7" si="0">E8</f>
        <v>0</v>
      </c>
      <c r="F7" s="190">
        <v>0</v>
      </c>
      <c r="G7" s="191">
        <v>962040726.26999998</v>
      </c>
      <c r="H7" s="191">
        <f>I7-G7</f>
        <v>10481510.320000052</v>
      </c>
      <c r="I7" s="191">
        <f>+I8</f>
        <v>972522236.59000003</v>
      </c>
      <c r="J7" s="190">
        <f>+J8</f>
        <v>-972522236.59000003</v>
      </c>
      <c r="K7" s="284">
        <v>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4"/>
    </row>
    <row r="8" spans="1:23" s="18" customFormat="1" ht="15" customHeight="1" x14ac:dyDescent="0.25">
      <c r="A8" s="326"/>
      <c r="B8" s="19" t="s">
        <v>15</v>
      </c>
      <c r="C8" s="20" t="s">
        <v>16</v>
      </c>
      <c r="D8" s="106">
        <f>+D9+D14</f>
        <v>0</v>
      </c>
      <c r="E8" s="106">
        <f t="shared" ref="E8:F8" si="1">+E9+E14</f>
        <v>0</v>
      </c>
      <c r="F8" s="106">
        <f t="shared" si="1"/>
        <v>0</v>
      </c>
      <c r="G8" s="106">
        <v>962040726.26999998</v>
      </c>
      <c r="H8" s="43">
        <f t="shared" ref="H8:H22" si="2">I8-G8</f>
        <v>10481510.320000052</v>
      </c>
      <c r="I8" s="106">
        <f>+I9+I14</f>
        <v>972522236.59000003</v>
      </c>
      <c r="J8" s="106">
        <f>+J9+J14</f>
        <v>-972522236.59000003</v>
      </c>
      <c r="K8" s="285">
        <v>0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4"/>
    </row>
    <row r="9" spans="1:23" s="18" customFormat="1" ht="15.75" customHeight="1" x14ac:dyDescent="0.25">
      <c r="A9" s="326"/>
      <c r="B9" s="19" t="s">
        <v>17</v>
      </c>
      <c r="C9" s="20" t="s">
        <v>18</v>
      </c>
      <c r="D9" s="78">
        <v>0</v>
      </c>
      <c r="E9" s="78">
        <v>0</v>
      </c>
      <c r="F9" s="78">
        <v>0</v>
      </c>
      <c r="G9" s="78">
        <v>629991.65</v>
      </c>
      <c r="H9" s="43">
        <f t="shared" si="2"/>
        <v>121793.59999999998</v>
      </c>
      <c r="I9" s="78">
        <f>+I12</f>
        <v>751785.25</v>
      </c>
      <c r="J9" s="78">
        <f>+J12</f>
        <v>-751785.25</v>
      </c>
      <c r="K9" s="285">
        <v>0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4"/>
    </row>
    <row r="10" spans="1:23" s="18" customFormat="1" ht="15" hidden="1" customHeight="1" x14ac:dyDescent="0.25">
      <c r="A10" s="326"/>
      <c r="B10" s="19" t="s">
        <v>15</v>
      </c>
      <c r="C10" s="20" t="s">
        <v>16</v>
      </c>
      <c r="D10" s="78">
        <v>0</v>
      </c>
      <c r="E10" s="78">
        <v>0</v>
      </c>
      <c r="F10" s="78">
        <v>0</v>
      </c>
      <c r="G10" s="78">
        <v>0</v>
      </c>
      <c r="H10" s="43">
        <f t="shared" si="2"/>
        <v>0</v>
      </c>
      <c r="I10" s="78">
        <v>0</v>
      </c>
      <c r="J10" s="78">
        <f t="shared" ref="J10:J22" si="3">F10-I10</f>
        <v>0</v>
      </c>
      <c r="K10" s="285">
        <v>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4"/>
    </row>
    <row r="11" spans="1:23" ht="15" hidden="1" customHeight="1" x14ac:dyDescent="0.2">
      <c r="A11" s="327"/>
      <c r="B11" s="22" t="s">
        <v>15</v>
      </c>
      <c r="C11" s="23" t="s">
        <v>19</v>
      </c>
      <c r="D11" s="79">
        <v>0</v>
      </c>
      <c r="E11" s="79">
        <v>0</v>
      </c>
      <c r="F11" s="79">
        <v>0</v>
      </c>
      <c r="G11" s="79">
        <v>0</v>
      </c>
      <c r="H11" s="43">
        <f t="shared" si="2"/>
        <v>0</v>
      </c>
      <c r="I11" s="79">
        <v>0</v>
      </c>
      <c r="J11" s="79">
        <f t="shared" si="3"/>
        <v>0</v>
      </c>
      <c r="K11" s="286">
        <v>0</v>
      </c>
    </row>
    <row r="12" spans="1:23" s="18" customFormat="1" ht="15" customHeight="1" x14ac:dyDescent="0.25">
      <c r="A12" s="328"/>
      <c r="B12" s="26" t="s">
        <v>20</v>
      </c>
      <c r="C12" s="28" t="s">
        <v>21</v>
      </c>
      <c r="D12" s="78">
        <f>+D13</f>
        <v>0</v>
      </c>
      <c r="E12" s="78">
        <f t="shared" ref="E12:I12" si="4">+E13</f>
        <v>0</v>
      </c>
      <c r="F12" s="78">
        <f t="shared" si="4"/>
        <v>0</v>
      </c>
      <c r="G12" s="78">
        <v>629991.65</v>
      </c>
      <c r="H12" s="43">
        <f t="shared" si="2"/>
        <v>121793.59999999998</v>
      </c>
      <c r="I12" s="78">
        <f t="shared" si="4"/>
        <v>751785.25</v>
      </c>
      <c r="J12" s="78">
        <f t="shared" si="3"/>
        <v>-751785.25</v>
      </c>
      <c r="K12" s="285">
        <v>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4"/>
    </row>
    <row r="13" spans="1:23" ht="29.25" customHeight="1" x14ac:dyDescent="0.2">
      <c r="A13" s="327" t="s">
        <v>22</v>
      </c>
      <c r="B13" s="22" t="s">
        <v>23</v>
      </c>
      <c r="C13" s="23" t="s">
        <v>24</v>
      </c>
      <c r="D13" s="79">
        <v>0</v>
      </c>
      <c r="E13" s="79">
        <v>0</v>
      </c>
      <c r="F13" s="79">
        <v>0</v>
      </c>
      <c r="G13" s="79">
        <v>629991.65</v>
      </c>
      <c r="H13" s="45">
        <f t="shared" si="2"/>
        <v>121793.59999999998</v>
      </c>
      <c r="I13" s="79">
        <v>751785.25</v>
      </c>
      <c r="J13" s="79">
        <f t="shared" si="3"/>
        <v>-751785.25</v>
      </c>
      <c r="K13" s="286">
        <v>0</v>
      </c>
    </row>
    <row r="14" spans="1:23" s="18" customFormat="1" ht="15" customHeight="1" x14ac:dyDescent="0.25">
      <c r="A14" s="326"/>
      <c r="B14" s="19" t="s">
        <v>25</v>
      </c>
      <c r="C14" s="20" t="s">
        <v>26</v>
      </c>
      <c r="D14" s="78">
        <f>+D15</f>
        <v>0</v>
      </c>
      <c r="E14" s="78">
        <f t="shared" ref="E14:I14" si="5">+E15</f>
        <v>0</v>
      </c>
      <c r="F14" s="78">
        <f t="shared" si="5"/>
        <v>0</v>
      </c>
      <c r="G14" s="78">
        <v>961410734.62</v>
      </c>
      <c r="H14" s="43">
        <f t="shared" si="2"/>
        <v>10359716.720000029</v>
      </c>
      <c r="I14" s="78">
        <f t="shared" si="5"/>
        <v>971770451.34000003</v>
      </c>
      <c r="J14" s="78">
        <f t="shared" si="3"/>
        <v>-971770451.34000003</v>
      </c>
      <c r="K14" s="285">
        <v>0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4"/>
    </row>
    <row r="15" spans="1:23" ht="15" customHeight="1" x14ac:dyDescent="0.2">
      <c r="A15" s="329" t="s">
        <v>27</v>
      </c>
      <c r="B15" s="29" t="s">
        <v>28</v>
      </c>
      <c r="C15" s="31" t="s">
        <v>29</v>
      </c>
      <c r="D15" s="79">
        <v>0</v>
      </c>
      <c r="E15" s="79">
        <v>0</v>
      </c>
      <c r="F15" s="79">
        <v>0</v>
      </c>
      <c r="G15" s="79">
        <v>961410734.62</v>
      </c>
      <c r="H15" s="45">
        <f t="shared" si="2"/>
        <v>10359716.720000029</v>
      </c>
      <c r="I15" s="79">
        <v>971770451.34000003</v>
      </c>
      <c r="J15" s="79">
        <f t="shared" si="3"/>
        <v>-971770451.34000003</v>
      </c>
      <c r="K15" s="286">
        <v>0</v>
      </c>
    </row>
    <row r="16" spans="1:23" s="18" customFormat="1" ht="15" customHeight="1" x14ac:dyDescent="0.25">
      <c r="A16" s="328"/>
      <c r="B16" s="26" t="s">
        <v>30</v>
      </c>
      <c r="C16" s="27" t="s">
        <v>31</v>
      </c>
      <c r="D16" s="78">
        <f>D17+D20</f>
        <v>1274095440</v>
      </c>
      <c r="E16" s="78">
        <f t="shared" ref="E16" si="6">E17+E20</f>
        <v>0</v>
      </c>
      <c r="F16" s="78">
        <f>D16+E16</f>
        <v>1274095440</v>
      </c>
      <c r="G16" s="78">
        <v>184337788.22999999</v>
      </c>
      <c r="H16" s="43">
        <f t="shared" si="2"/>
        <v>-5078631.3299999833</v>
      </c>
      <c r="I16" s="78">
        <f t="shared" ref="I16" si="7">I17+I20</f>
        <v>179259156.90000001</v>
      </c>
      <c r="J16" s="78">
        <f t="shared" si="3"/>
        <v>1094836283.0999999</v>
      </c>
      <c r="K16" s="285">
        <f t="shared" ref="K16:K24" si="8">+I16/F16</f>
        <v>0.14069523465212308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4"/>
    </row>
    <row r="17" spans="1:23" s="18" customFormat="1" ht="15" customHeight="1" x14ac:dyDescent="0.25">
      <c r="A17" s="328"/>
      <c r="B17" s="26" t="s">
        <v>32</v>
      </c>
      <c r="C17" s="28" t="s">
        <v>33</v>
      </c>
      <c r="D17" s="78">
        <f>+D18</f>
        <v>800000000</v>
      </c>
      <c r="E17" s="78">
        <f t="shared" ref="E17" si="9">+E18</f>
        <v>0</v>
      </c>
      <c r="F17" s="78">
        <f>D17+E17</f>
        <v>800000000</v>
      </c>
      <c r="G17" s="78">
        <v>0</v>
      </c>
      <c r="H17" s="43">
        <f t="shared" si="2"/>
        <v>0</v>
      </c>
      <c r="I17" s="78">
        <f t="shared" ref="I17" si="10">+I18</f>
        <v>0</v>
      </c>
      <c r="J17" s="78">
        <f t="shared" si="3"/>
        <v>800000000</v>
      </c>
      <c r="K17" s="285">
        <f t="shared" si="8"/>
        <v>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4"/>
    </row>
    <row r="18" spans="1:23" s="18" customFormat="1" ht="15" customHeight="1" x14ac:dyDescent="0.25">
      <c r="A18" s="328"/>
      <c r="B18" s="26" t="s">
        <v>34</v>
      </c>
      <c r="C18" s="28" t="s">
        <v>35</v>
      </c>
      <c r="D18" s="78">
        <f>D19</f>
        <v>800000000</v>
      </c>
      <c r="E18" s="78">
        <f t="shared" ref="E18" si="11">E19</f>
        <v>0</v>
      </c>
      <c r="F18" s="78">
        <v>800000000</v>
      </c>
      <c r="G18" s="78">
        <v>0</v>
      </c>
      <c r="H18" s="43">
        <f t="shared" si="2"/>
        <v>0</v>
      </c>
      <c r="I18" s="78">
        <f>I19</f>
        <v>0</v>
      </c>
      <c r="J18" s="78">
        <f t="shared" si="3"/>
        <v>800000000</v>
      </c>
      <c r="K18" s="285">
        <f t="shared" si="8"/>
        <v>0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4"/>
    </row>
    <row r="19" spans="1:23" ht="15" customHeight="1" x14ac:dyDescent="0.2">
      <c r="A19" s="327" t="s">
        <v>36</v>
      </c>
      <c r="B19" s="29" t="s">
        <v>37</v>
      </c>
      <c r="C19" s="31" t="s">
        <v>38</v>
      </c>
      <c r="D19" s="79">
        <v>800000000</v>
      </c>
      <c r="E19" s="79">
        <v>0</v>
      </c>
      <c r="F19" s="79">
        <v>800000000</v>
      </c>
      <c r="G19" s="79">
        <v>0</v>
      </c>
      <c r="H19" s="45">
        <f t="shared" si="2"/>
        <v>0</v>
      </c>
      <c r="I19" s="79">
        <v>0</v>
      </c>
      <c r="J19" s="79">
        <f t="shared" si="3"/>
        <v>800000000</v>
      </c>
      <c r="K19" s="286">
        <f t="shared" si="8"/>
        <v>0</v>
      </c>
    </row>
    <row r="20" spans="1:23" s="18" customFormat="1" ht="15" customHeight="1" x14ac:dyDescent="0.25">
      <c r="A20" s="327"/>
      <c r="B20" s="26" t="s">
        <v>39</v>
      </c>
      <c r="C20" s="28" t="s">
        <v>40</v>
      </c>
      <c r="D20" s="78">
        <f>+D21</f>
        <v>474095440</v>
      </c>
      <c r="E20" s="78">
        <f t="shared" ref="E20:I21" si="12">+E21</f>
        <v>0</v>
      </c>
      <c r="F20" s="78">
        <f t="shared" si="12"/>
        <v>474095442</v>
      </c>
      <c r="G20" s="78">
        <v>184337788.22999999</v>
      </c>
      <c r="H20" s="43">
        <f t="shared" si="2"/>
        <v>-5078631.3299999833</v>
      </c>
      <c r="I20" s="78">
        <f t="shared" si="12"/>
        <v>179259156.90000001</v>
      </c>
      <c r="J20" s="78">
        <f t="shared" si="3"/>
        <v>294836285.10000002</v>
      </c>
      <c r="K20" s="285">
        <f t="shared" si="8"/>
        <v>0.3781077416475141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4"/>
    </row>
    <row r="21" spans="1:23" s="18" customFormat="1" ht="15" customHeight="1" x14ac:dyDescent="0.25">
      <c r="A21" s="327"/>
      <c r="B21" s="26" t="s">
        <v>41</v>
      </c>
      <c r="C21" s="28" t="s">
        <v>42</v>
      </c>
      <c r="D21" s="78">
        <f>+D22</f>
        <v>474095440</v>
      </c>
      <c r="E21" s="78">
        <f t="shared" si="12"/>
        <v>0</v>
      </c>
      <c r="F21" s="78">
        <f t="shared" si="12"/>
        <v>474095442</v>
      </c>
      <c r="G21" s="78">
        <v>184337788.22999999</v>
      </c>
      <c r="H21" s="43">
        <f t="shared" si="2"/>
        <v>-5078631.3299999833</v>
      </c>
      <c r="I21" s="78">
        <f t="shared" si="12"/>
        <v>179259156.90000001</v>
      </c>
      <c r="J21" s="78">
        <f t="shared" si="3"/>
        <v>294836285.10000002</v>
      </c>
      <c r="K21" s="285">
        <f t="shared" si="8"/>
        <v>0.3781077416475141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4"/>
    </row>
    <row r="22" spans="1:23" ht="15" customHeight="1" x14ac:dyDescent="0.2">
      <c r="A22" s="327" t="s">
        <v>43</v>
      </c>
      <c r="B22" s="29" t="s">
        <v>41</v>
      </c>
      <c r="C22" s="31" t="s">
        <v>44</v>
      </c>
      <c r="D22" s="79">
        <v>474095440</v>
      </c>
      <c r="E22" s="79">
        <v>0</v>
      </c>
      <c r="F22" s="79">
        <v>474095442</v>
      </c>
      <c r="G22" s="79">
        <v>184337788.22999999</v>
      </c>
      <c r="H22" s="45">
        <f t="shared" si="2"/>
        <v>-5078631.3299999833</v>
      </c>
      <c r="I22" s="79">
        <v>179259156.90000001</v>
      </c>
      <c r="J22" s="79">
        <f t="shared" si="3"/>
        <v>294836285.10000002</v>
      </c>
      <c r="K22" s="286">
        <f t="shared" si="8"/>
        <v>0.3781077416475141</v>
      </c>
    </row>
    <row r="23" spans="1:23" s="18" customFormat="1" ht="15" customHeight="1" x14ac:dyDescent="0.25">
      <c r="A23" s="327"/>
      <c r="B23" s="26" t="s">
        <v>45</v>
      </c>
      <c r="C23" s="28" t="s">
        <v>46</v>
      </c>
      <c r="D23" s="78">
        <f>D24</f>
        <v>2353058279.48</v>
      </c>
      <c r="E23" s="78">
        <f t="shared" ref="E23:J23" si="13">E24</f>
        <v>2936162307.54</v>
      </c>
      <c r="F23" s="78">
        <f t="shared" si="13"/>
        <v>5289220587.0199995</v>
      </c>
      <c r="G23" s="78">
        <v>5473510592.1099997</v>
      </c>
      <c r="H23" s="78">
        <f t="shared" si="13"/>
        <v>0</v>
      </c>
      <c r="I23" s="78">
        <f t="shared" si="13"/>
        <v>5473510592.1099997</v>
      </c>
      <c r="J23" s="78">
        <f t="shared" si="13"/>
        <v>-184290005.09000003</v>
      </c>
      <c r="K23" s="285">
        <f t="shared" si="8"/>
        <v>1.0348425636741747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4"/>
    </row>
    <row r="24" spans="1:23" s="18" customFormat="1" ht="15" customHeight="1" x14ac:dyDescent="0.25">
      <c r="A24" s="327"/>
      <c r="B24" s="26" t="s">
        <v>47</v>
      </c>
      <c r="C24" s="28" t="s">
        <v>48</v>
      </c>
      <c r="D24" s="78">
        <f>D26+D27+D28+D25+D29+D30</f>
        <v>2353058279.48</v>
      </c>
      <c r="E24" s="78">
        <f t="shared" ref="E24:J24" si="14">E26+E27+E28+E25+E29+E30</f>
        <v>2936162307.54</v>
      </c>
      <c r="F24" s="78">
        <f t="shared" si="14"/>
        <v>5289220587.0199995</v>
      </c>
      <c r="G24" s="78">
        <f t="shared" si="14"/>
        <v>5473510592.1099997</v>
      </c>
      <c r="H24" s="78">
        <f t="shared" si="14"/>
        <v>0</v>
      </c>
      <c r="I24" s="78">
        <f t="shared" si="14"/>
        <v>5473510592.1099997</v>
      </c>
      <c r="J24" s="78">
        <f t="shared" si="14"/>
        <v>-184290005.09000003</v>
      </c>
      <c r="K24" s="285">
        <f t="shared" si="8"/>
        <v>1.0348425636741747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4"/>
    </row>
    <row r="25" spans="1:23" x14ac:dyDescent="0.2">
      <c r="A25" s="35" t="s">
        <v>164</v>
      </c>
      <c r="B25" s="33">
        <v>3310000000001</v>
      </c>
      <c r="C25" s="31" t="s">
        <v>56</v>
      </c>
      <c r="D25" s="79">
        <v>0</v>
      </c>
      <c r="E25" s="79">
        <v>917984.15</v>
      </c>
      <c r="F25" s="45">
        <f>D25+E25</f>
        <v>917984.15</v>
      </c>
      <c r="G25" s="79">
        <v>917984.15</v>
      </c>
      <c r="H25" s="45">
        <v>0</v>
      </c>
      <c r="I25" s="45">
        <v>917984.15</v>
      </c>
      <c r="J25" s="79">
        <f t="shared" ref="J25:J30" si="15">F25-I25</f>
        <v>0</v>
      </c>
      <c r="K25" s="286">
        <v>0</v>
      </c>
    </row>
    <row r="26" spans="1:23" ht="15" customHeight="1" x14ac:dyDescent="0.2">
      <c r="A26" s="35" t="s">
        <v>165</v>
      </c>
      <c r="B26" s="33">
        <v>3320000000003</v>
      </c>
      <c r="C26" s="31" t="s">
        <v>166</v>
      </c>
      <c r="D26" s="79">
        <v>0</v>
      </c>
      <c r="E26" s="79">
        <v>580822280.48000002</v>
      </c>
      <c r="F26" s="79">
        <v>580822280.48000002</v>
      </c>
      <c r="G26" s="79">
        <v>0</v>
      </c>
      <c r="H26" s="45">
        <v>0</v>
      </c>
      <c r="I26" s="45">
        <f t="shared" ref="I26" si="16">+G26+H26</f>
        <v>0</v>
      </c>
      <c r="J26" s="79">
        <f t="shared" si="15"/>
        <v>580822280.48000002</v>
      </c>
      <c r="K26" s="286">
        <v>0</v>
      </c>
    </row>
    <row r="27" spans="1:23" ht="15" customHeight="1" x14ac:dyDescent="0.2">
      <c r="A27" s="22" t="s">
        <v>54</v>
      </c>
      <c r="B27" s="30" t="s">
        <v>50</v>
      </c>
      <c r="C27" s="31" t="s">
        <v>55</v>
      </c>
      <c r="D27" s="45">
        <v>1662336000</v>
      </c>
      <c r="E27" s="79">
        <v>923041735.66999996</v>
      </c>
      <c r="F27" s="45">
        <f>D27+E27</f>
        <v>2585377735.6700001</v>
      </c>
      <c r="G27" s="45">
        <v>2660420086.4000001</v>
      </c>
      <c r="H27" s="45">
        <v>0</v>
      </c>
      <c r="I27" s="45">
        <f>+G27+H27</f>
        <v>2660420086.4000001</v>
      </c>
      <c r="J27" s="79">
        <f t="shared" si="15"/>
        <v>-75042350.730000019</v>
      </c>
      <c r="K27" s="286">
        <f>+I27/F27</f>
        <v>1.0290256815066727</v>
      </c>
    </row>
    <row r="28" spans="1:23" ht="15" customHeight="1" x14ac:dyDescent="0.2">
      <c r="A28" s="22" t="s">
        <v>52</v>
      </c>
      <c r="B28" s="30" t="s">
        <v>50</v>
      </c>
      <c r="C28" s="31" t="s">
        <v>167</v>
      </c>
      <c r="D28" s="45">
        <v>109899999</v>
      </c>
      <c r="E28" s="79">
        <v>2009404629.23</v>
      </c>
      <c r="F28" s="45">
        <f>D28+E28</f>
        <v>2119304628.23</v>
      </c>
      <c r="G28" s="45">
        <v>2122102586.72</v>
      </c>
      <c r="H28" s="45">
        <v>-2797958.49</v>
      </c>
      <c r="I28" s="45">
        <f>+G28+H28</f>
        <v>2119304628.23</v>
      </c>
      <c r="J28" s="79">
        <f t="shared" si="15"/>
        <v>0</v>
      </c>
      <c r="K28" s="286">
        <f>+I28/F28</f>
        <v>1</v>
      </c>
    </row>
    <row r="29" spans="1:23" x14ac:dyDescent="0.2">
      <c r="A29" s="22" t="s">
        <v>49</v>
      </c>
      <c r="B29" s="30" t="s">
        <v>50</v>
      </c>
      <c r="C29" s="31" t="s">
        <v>51</v>
      </c>
      <c r="D29" s="45">
        <v>580822280.48000002</v>
      </c>
      <c r="E29" s="79">
        <v>-580822280.48000002</v>
      </c>
      <c r="F29" s="79">
        <v>0</v>
      </c>
      <c r="G29" s="45">
        <v>690069934.84000003</v>
      </c>
      <c r="H29" s="45">
        <v>0</v>
      </c>
      <c r="I29" s="45">
        <f>++G29+H29</f>
        <v>690069934.84000003</v>
      </c>
      <c r="J29" s="79">
        <f t="shared" si="15"/>
        <v>-690069934.84000003</v>
      </c>
      <c r="K29" s="286">
        <v>0</v>
      </c>
    </row>
    <row r="30" spans="1:23" x14ac:dyDescent="0.2">
      <c r="A30" s="35" t="s">
        <v>168</v>
      </c>
      <c r="B30" s="33">
        <v>3320000000006</v>
      </c>
      <c r="C30" s="31" t="s">
        <v>169</v>
      </c>
      <c r="D30" s="79">
        <v>0</v>
      </c>
      <c r="E30" s="79">
        <v>2797958.49</v>
      </c>
      <c r="F30" s="79">
        <f>D30+E30</f>
        <v>2797958.49</v>
      </c>
      <c r="G30" s="79">
        <v>0</v>
      </c>
      <c r="H30" s="45">
        <v>2797958.49</v>
      </c>
      <c r="I30" s="45">
        <f>+G30+H30</f>
        <v>2797958.49</v>
      </c>
      <c r="J30" s="79">
        <f t="shared" si="15"/>
        <v>0</v>
      </c>
      <c r="K30" s="286">
        <v>0</v>
      </c>
    </row>
    <row r="31" spans="1:23" ht="24.75" customHeight="1" thickBot="1" x14ac:dyDescent="0.3">
      <c r="A31" s="396" t="s">
        <v>57</v>
      </c>
      <c r="B31" s="397"/>
      <c r="C31" s="397"/>
      <c r="D31" s="268">
        <f>D7+D16+D23</f>
        <v>3627153719.48</v>
      </c>
      <c r="E31" s="268">
        <f>E7+E16+E23</f>
        <v>2936162307.54</v>
      </c>
      <c r="F31" s="268">
        <f>F16+F23</f>
        <v>6563316027.0199995</v>
      </c>
      <c r="G31" s="268">
        <f>G7+G16+G23</f>
        <v>6619889106.6099997</v>
      </c>
      <c r="H31" s="268">
        <f>H7+H16+H23</f>
        <v>5402878.9900000691</v>
      </c>
      <c r="I31" s="268">
        <f>I7+I16+I23</f>
        <v>6625291985.5999994</v>
      </c>
      <c r="J31" s="268">
        <f>J7+J16+J23</f>
        <v>-61975958.580000162</v>
      </c>
      <c r="K31" s="292">
        <f>+I31/F31</f>
        <v>1.0094427814118436</v>
      </c>
    </row>
    <row r="32" spans="1:23" ht="15" thickBot="1" x14ac:dyDescent="0.25">
      <c r="A32" s="74"/>
      <c r="B32" s="38"/>
      <c r="C32" s="12"/>
      <c r="D32" s="39"/>
      <c r="E32" s="39"/>
      <c r="F32" s="40"/>
      <c r="G32" s="40"/>
      <c r="H32" s="40"/>
      <c r="I32" s="39"/>
      <c r="J32" s="41"/>
      <c r="K32" s="287"/>
    </row>
    <row r="33" spans="1:23" ht="15.75" x14ac:dyDescent="0.25">
      <c r="A33" s="379" t="str">
        <f>+A2</f>
        <v>OFICINA DE COOPERACION INTERNACIONAL DE LA SALUD (OCIS)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1"/>
    </row>
    <row r="34" spans="1:23" s="53" customFormat="1" ht="15.75" x14ac:dyDescent="0.25">
      <c r="A34" s="376" t="s">
        <v>170</v>
      </c>
      <c r="B34" s="377"/>
      <c r="C34" s="377"/>
      <c r="D34" s="377"/>
      <c r="E34" s="377"/>
      <c r="F34" s="377"/>
      <c r="G34" s="377"/>
      <c r="H34" s="377"/>
      <c r="I34" s="377"/>
      <c r="J34" s="377"/>
      <c r="K34" s="378"/>
      <c r="L34" s="13"/>
      <c r="M34" s="13"/>
      <c r="N34" s="169"/>
      <c r="O34" s="169"/>
      <c r="P34" s="13"/>
      <c r="Q34" s="13"/>
      <c r="R34" s="13"/>
      <c r="S34" s="13"/>
      <c r="T34" s="13"/>
      <c r="U34" s="13"/>
      <c r="V34" s="13"/>
      <c r="W34" s="136"/>
    </row>
    <row r="35" spans="1:23" s="53" customFormat="1" ht="15.75" x14ac:dyDescent="0.25">
      <c r="A35" s="376" t="s">
        <v>59</v>
      </c>
      <c r="B35" s="377"/>
      <c r="C35" s="377"/>
      <c r="D35" s="377"/>
      <c r="E35" s="377"/>
      <c r="F35" s="377"/>
      <c r="G35" s="377"/>
      <c r="H35" s="377"/>
      <c r="I35" s="377"/>
      <c r="J35" s="377"/>
      <c r="K35" s="378"/>
      <c r="L35" s="13"/>
      <c r="M35" s="13"/>
      <c r="N35" s="169"/>
      <c r="O35" s="169"/>
      <c r="P35" s="13"/>
      <c r="Q35" s="13"/>
      <c r="R35" s="13"/>
      <c r="S35" s="13"/>
      <c r="T35" s="13"/>
      <c r="U35" s="13"/>
      <c r="V35" s="13"/>
      <c r="W35" s="136"/>
    </row>
    <row r="36" spans="1:23" ht="15.75" x14ac:dyDescent="0.25">
      <c r="A36" s="384" t="s">
        <v>2</v>
      </c>
      <c r="B36" s="385"/>
      <c r="C36" s="385"/>
      <c r="D36" s="385"/>
      <c r="E36" s="385"/>
      <c r="F36" s="385"/>
      <c r="G36" s="385"/>
      <c r="H36" s="385"/>
      <c r="I36" s="385"/>
      <c r="J36" s="385"/>
      <c r="K36" s="386"/>
    </row>
    <row r="37" spans="1:23" ht="15" thickBot="1" x14ac:dyDescent="0.25">
      <c r="A37" s="96"/>
      <c r="B37" s="97"/>
      <c r="C37" s="97"/>
      <c r="D37" s="105"/>
      <c r="E37" s="108"/>
      <c r="F37" s="97"/>
      <c r="G37" s="97"/>
      <c r="H37" s="97"/>
      <c r="I37" s="108"/>
      <c r="J37" s="97"/>
      <c r="K37" s="288"/>
    </row>
    <row r="38" spans="1:23" s="117" customFormat="1" ht="40.5" customHeight="1" x14ac:dyDescent="0.2">
      <c r="A38" s="336" t="s">
        <v>3</v>
      </c>
      <c r="B38" s="90" t="s">
        <v>4</v>
      </c>
      <c r="C38" s="91" t="s">
        <v>5</v>
      </c>
      <c r="D38" s="92" t="s">
        <v>6</v>
      </c>
      <c r="E38" s="109" t="s">
        <v>7</v>
      </c>
      <c r="F38" s="92" t="s">
        <v>8</v>
      </c>
      <c r="G38" s="151" t="s">
        <v>9</v>
      </c>
      <c r="H38" s="151" t="s">
        <v>163</v>
      </c>
      <c r="I38" s="109" t="s">
        <v>60</v>
      </c>
      <c r="J38" s="109" t="s">
        <v>11</v>
      </c>
      <c r="K38" s="289" t="s">
        <v>61</v>
      </c>
      <c r="L38" s="14"/>
      <c r="M38" s="14"/>
      <c r="N38" s="170"/>
      <c r="O38" s="170"/>
      <c r="P38" s="14"/>
      <c r="Q38" s="14"/>
      <c r="R38" s="14"/>
      <c r="S38" s="14"/>
      <c r="T38" s="14"/>
      <c r="U38" s="14"/>
      <c r="V38" s="14"/>
      <c r="W38" s="137"/>
    </row>
    <row r="39" spans="1:23" s="262" customFormat="1" ht="15" x14ac:dyDescent="0.25">
      <c r="A39" s="337"/>
      <c r="B39" s="20" t="s">
        <v>171</v>
      </c>
      <c r="C39" s="20" t="s">
        <v>103</v>
      </c>
      <c r="D39" s="113">
        <f>D40</f>
        <v>0</v>
      </c>
      <c r="E39" s="113">
        <f t="shared" ref="E39:I39" si="17">E40</f>
        <v>917984.15</v>
      </c>
      <c r="F39" s="113">
        <f t="shared" si="17"/>
        <v>917984.15</v>
      </c>
      <c r="G39" s="113">
        <f t="shared" si="17"/>
        <v>0</v>
      </c>
      <c r="H39" s="113">
        <f t="shared" si="17"/>
        <v>0</v>
      </c>
      <c r="I39" s="113">
        <f t="shared" si="17"/>
        <v>0</v>
      </c>
      <c r="J39" s="42">
        <f>+F39-I39</f>
        <v>917984.15</v>
      </c>
      <c r="K39" s="311">
        <f>I39/F39</f>
        <v>0</v>
      </c>
      <c r="L39" s="373"/>
      <c r="M39" s="373"/>
      <c r="N39" s="94"/>
      <c r="O39" s="94"/>
      <c r="P39" s="373"/>
      <c r="Q39" s="373"/>
      <c r="R39" s="373"/>
      <c r="S39" s="373"/>
      <c r="T39" s="373"/>
      <c r="U39" s="373"/>
      <c r="V39" s="373"/>
      <c r="W39" s="166"/>
    </row>
    <row r="40" spans="1:23" s="117" customFormat="1" x14ac:dyDescent="0.2">
      <c r="A40" s="338" t="s">
        <v>172</v>
      </c>
      <c r="B40" s="273" t="s">
        <v>120</v>
      </c>
      <c r="C40" s="31" t="s">
        <v>173</v>
      </c>
      <c r="D40" s="85">
        <v>0</v>
      </c>
      <c r="E40" s="85">
        <v>917984.15</v>
      </c>
      <c r="F40" s="85">
        <f>D40+E40</f>
        <v>917984.15</v>
      </c>
      <c r="G40" s="85">
        <v>0</v>
      </c>
      <c r="H40" s="85">
        <v>0</v>
      </c>
      <c r="I40" s="85">
        <v>0</v>
      </c>
      <c r="J40" s="333">
        <f>+F40-I40</f>
        <v>917984.15</v>
      </c>
      <c r="K40" s="312">
        <f t="shared" ref="K40:K44" si="18">I40/F40</f>
        <v>0</v>
      </c>
      <c r="L40" s="14"/>
      <c r="M40" s="14"/>
      <c r="N40" s="170"/>
      <c r="O40" s="170"/>
      <c r="P40" s="14"/>
      <c r="Q40" s="14"/>
      <c r="R40" s="14"/>
      <c r="S40" s="14"/>
      <c r="T40" s="14"/>
      <c r="U40" s="14"/>
      <c r="V40" s="14"/>
      <c r="W40" s="137"/>
    </row>
    <row r="41" spans="1:23" s="262" customFormat="1" ht="15" x14ac:dyDescent="0.25">
      <c r="A41" s="339"/>
      <c r="B41" s="20">
        <v>6</v>
      </c>
      <c r="C41" s="205" t="s">
        <v>174</v>
      </c>
      <c r="D41" s="113">
        <f>D42</f>
        <v>474095440</v>
      </c>
      <c r="E41" s="106">
        <v>0</v>
      </c>
      <c r="F41" s="78">
        <f>D41+E41</f>
        <v>474095440</v>
      </c>
      <c r="G41" s="113">
        <f>G42</f>
        <v>184337788.22999999</v>
      </c>
      <c r="H41" s="78">
        <f>H42</f>
        <v>-5078631.3299999833</v>
      </c>
      <c r="I41" s="113">
        <f>I42</f>
        <v>179259156.90000001</v>
      </c>
      <c r="J41" s="119">
        <f>F41-I41</f>
        <v>294836283.10000002</v>
      </c>
      <c r="K41" s="311">
        <f t="shared" si="18"/>
        <v>0.37810774324258423</v>
      </c>
      <c r="L41" s="373"/>
      <c r="M41" s="373"/>
      <c r="N41" s="94"/>
      <c r="O41" s="94"/>
      <c r="P41" s="373"/>
      <c r="Q41" s="373"/>
      <c r="R41" s="373"/>
      <c r="S41" s="373"/>
      <c r="T41" s="373"/>
      <c r="U41" s="373"/>
      <c r="V41" s="373"/>
      <c r="W41" s="166"/>
    </row>
    <row r="42" spans="1:23" s="18" customFormat="1" ht="15" x14ac:dyDescent="0.25">
      <c r="A42" s="26"/>
      <c r="B42" s="27" t="s">
        <v>63</v>
      </c>
      <c r="C42" s="28" t="s">
        <v>64</v>
      </c>
      <c r="D42" s="43">
        <f>D43</f>
        <v>474095440</v>
      </c>
      <c r="E42" s="106">
        <v>0</v>
      </c>
      <c r="F42" s="78">
        <f t="shared" ref="F42:F44" si="19">D42+E42</f>
        <v>474095440</v>
      </c>
      <c r="G42" s="78">
        <v>184337788.22999999</v>
      </c>
      <c r="H42" s="78">
        <f>H43</f>
        <v>-5078631.3299999833</v>
      </c>
      <c r="I42" s="78">
        <f t="shared" ref="I42" si="20">I43</f>
        <v>179259156.90000001</v>
      </c>
      <c r="J42" s="119">
        <f>F42-I42</f>
        <v>294836283.10000002</v>
      </c>
      <c r="K42" s="311">
        <f t="shared" si="18"/>
        <v>0.37810774324258423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4"/>
    </row>
    <row r="43" spans="1:23" s="18" customFormat="1" ht="12.75" customHeight="1" x14ac:dyDescent="0.25">
      <c r="A43" s="26"/>
      <c r="B43" s="27" t="s">
        <v>65</v>
      </c>
      <c r="C43" s="28" t="s">
        <v>66</v>
      </c>
      <c r="D43" s="43">
        <f>D44</f>
        <v>474095440</v>
      </c>
      <c r="E43" s="106">
        <v>0</v>
      </c>
      <c r="F43" s="78">
        <f t="shared" si="19"/>
        <v>474095440</v>
      </c>
      <c r="G43" s="78">
        <v>184337788.22999999</v>
      </c>
      <c r="H43" s="78">
        <f>H44</f>
        <v>-5078631.3299999833</v>
      </c>
      <c r="I43" s="106">
        <f>I44</f>
        <v>179259156.90000001</v>
      </c>
      <c r="J43" s="119">
        <f>F43-I43</f>
        <v>294836283.10000002</v>
      </c>
      <c r="K43" s="311">
        <f t="shared" si="18"/>
        <v>0.37810774324258423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4"/>
    </row>
    <row r="44" spans="1:23" x14ac:dyDescent="0.2">
      <c r="A44" s="32" t="s">
        <v>43</v>
      </c>
      <c r="B44" s="30" t="s">
        <v>67</v>
      </c>
      <c r="C44" s="31" t="s">
        <v>68</v>
      </c>
      <c r="D44" s="45">
        <v>474095440</v>
      </c>
      <c r="E44" s="107">
        <v>0</v>
      </c>
      <c r="F44" s="79">
        <f t="shared" si="19"/>
        <v>474095440</v>
      </c>
      <c r="G44" s="79">
        <v>184337788.22999999</v>
      </c>
      <c r="H44" s="79">
        <f>+I44-G44</f>
        <v>-5078631.3299999833</v>
      </c>
      <c r="I44" s="107">
        <v>179259156.90000001</v>
      </c>
      <c r="J44" s="143">
        <f>F44-I44</f>
        <v>294836283.10000002</v>
      </c>
      <c r="K44" s="312">
        <f t="shared" si="18"/>
        <v>0.37810774324258423</v>
      </c>
    </row>
    <row r="45" spans="1:23" ht="15.75" thickBot="1" x14ac:dyDescent="0.3">
      <c r="A45" s="387" t="s">
        <v>69</v>
      </c>
      <c r="B45" s="388"/>
      <c r="C45" s="389"/>
      <c r="D45" s="199">
        <f>D41</f>
        <v>474095440</v>
      </c>
      <c r="E45" s="199">
        <f>E39</f>
        <v>917984.15</v>
      </c>
      <c r="F45" s="199">
        <f>F39+F41</f>
        <v>475013424.14999998</v>
      </c>
      <c r="G45" s="199">
        <f t="shared" ref="G45:J45" si="21">G39+G41</f>
        <v>184337788.22999999</v>
      </c>
      <c r="H45" s="199">
        <f t="shared" si="21"/>
        <v>-5078631.3299999833</v>
      </c>
      <c r="I45" s="199">
        <f t="shared" si="21"/>
        <v>179259156.90000001</v>
      </c>
      <c r="J45" s="199">
        <f t="shared" si="21"/>
        <v>295754267.25</v>
      </c>
      <c r="K45" s="199">
        <f t="shared" ref="K45" si="22">K41</f>
        <v>0.37810774324258423</v>
      </c>
    </row>
    <row r="46" spans="1:23" ht="15" thickBot="1" x14ac:dyDescent="0.25">
      <c r="A46" s="5"/>
      <c r="B46" s="6"/>
      <c r="C46" s="7"/>
      <c r="D46" s="8"/>
      <c r="E46" s="8"/>
      <c r="F46" s="9"/>
      <c r="G46" s="9"/>
      <c r="H46" s="9"/>
      <c r="I46" s="8"/>
      <c r="J46" s="10"/>
      <c r="K46" s="293"/>
    </row>
    <row r="47" spans="1:23" ht="15.75" x14ac:dyDescent="0.25">
      <c r="A47" s="379" t="str">
        <f>+A33</f>
        <v>OFICINA DE COOPERACION INTERNACIONAL DE LA SALUD (OCIS)</v>
      </c>
      <c r="B47" s="380"/>
      <c r="C47" s="380"/>
      <c r="D47" s="380"/>
      <c r="E47" s="380"/>
      <c r="F47" s="380"/>
      <c r="G47" s="380"/>
      <c r="H47" s="380"/>
      <c r="I47" s="380"/>
      <c r="J47" s="380"/>
      <c r="K47" s="381"/>
    </row>
    <row r="48" spans="1:23" s="53" customFormat="1" ht="15.75" x14ac:dyDescent="0.25">
      <c r="A48" s="376" t="str">
        <f>+A34</f>
        <v>EJECUCION PRESUPUESTARIA DE EGRESOS  II  TRIMESTRE 2017</v>
      </c>
      <c r="B48" s="377"/>
      <c r="C48" s="377"/>
      <c r="D48" s="377"/>
      <c r="E48" s="377"/>
      <c r="F48" s="377"/>
      <c r="G48" s="377"/>
      <c r="H48" s="377"/>
      <c r="I48" s="377"/>
      <c r="J48" s="377"/>
      <c r="K48" s="378"/>
      <c r="L48" s="13"/>
      <c r="M48" s="13"/>
      <c r="N48" s="169"/>
      <c r="O48" s="169"/>
      <c r="P48" s="13"/>
      <c r="Q48" s="13"/>
      <c r="R48" s="13"/>
      <c r="S48" s="13"/>
      <c r="T48" s="13"/>
      <c r="U48" s="13"/>
      <c r="V48" s="13"/>
      <c r="W48" s="136"/>
    </row>
    <row r="49" spans="1:23" s="53" customFormat="1" ht="15.75" x14ac:dyDescent="0.25">
      <c r="A49" s="376" t="s">
        <v>70</v>
      </c>
      <c r="B49" s="377"/>
      <c r="C49" s="377"/>
      <c r="D49" s="377"/>
      <c r="E49" s="377"/>
      <c r="F49" s="377"/>
      <c r="G49" s="377"/>
      <c r="H49" s="377"/>
      <c r="I49" s="377"/>
      <c r="J49" s="377"/>
      <c r="K49" s="378"/>
      <c r="L49" s="13"/>
      <c r="M49" s="13"/>
      <c r="N49" s="169"/>
      <c r="O49" s="169"/>
      <c r="P49" s="13"/>
      <c r="Q49" s="13"/>
      <c r="R49" s="13"/>
      <c r="S49" s="13"/>
      <c r="T49" s="13"/>
      <c r="U49" s="13"/>
      <c r="V49" s="13"/>
      <c r="W49" s="136"/>
    </row>
    <row r="50" spans="1:23" ht="15.75" x14ac:dyDescent="0.25">
      <c r="A50" s="384" t="s">
        <v>2</v>
      </c>
      <c r="B50" s="385"/>
      <c r="C50" s="385"/>
      <c r="D50" s="385"/>
      <c r="E50" s="385"/>
      <c r="F50" s="385"/>
      <c r="G50" s="385"/>
      <c r="H50" s="385"/>
      <c r="I50" s="385"/>
      <c r="J50" s="385"/>
      <c r="K50" s="386"/>
    </row>
    <row r="51" spans="1:23" ht="16.5" thickBot="1" x14ac:dyDescent="0.3">
      <c r="A51" s="3"/>
      <c r="B51" s="4"/>
      <c r="C51" s="4"/>
      <c r="D51" s="154"/>
      <c r="E51" s="110"/>
      <c r="F51" s="4"/>
      <c r="G51" s="4"/>
      <c r="H51" s="4"/>
      <c r="I51" s="110"/>
      <c r="J51" s="4"/>
      <c r="K51" s="294"/>
    </row>
    <row r="52" spans="1:23" s="117" customFormat="1" ht="30.75" thickBot="1" x14ac:dyDescent="0.25">
      <c r="A52" s="340" t="s">
        <v>3</v>
      </c>
      <c r="B52" s="222" t="s">
        <v>4</v>
      </c>
      <c r="C52" s="209" t="s">
        <v>5</v>
      </c>
      <c r="D52" s="179" t="s">
        <v>6</v>
      </c>
      <c r="E52" s="179" t="s">
        <v>7</v>
      </c>
      <c r="F52" s="179" t="s">
        <v>8</v>
      </c>
      <c r="G52" s="181" t="s">
        <v>9</v>
      </c>
      <c r="H52" s="181" t="s">
        <v>163</v>
      </c>
      <c r="I52" s="109" t="s">
        <v>60</v>
      </c>
      <c r="J52" s="179" t="s">
        <v>11</v>
      </c>
      <c r="K52" s="295" t="s">
        <v>61</v>
      </c>
      <c r="L52" s="14"/>
      <c r="M52" s="14"/>
      <c r="N52" s="170"/>
      <c r="O52" s="170"/>
      <c r="P52" s="14"/>
      <c r="Q52" s="14"/>
      <c r="R52" s="14"/>
      <c r="S52" s="14"/>
      <c r="T52" s="14"/>
      <c r="U52" s="14"/>
      <c r="V52" s="14"/>
      <c r="W52" s="137"/>
    </row>
    <row r="53" spans="1:23" s="50" customFormat="1" ht="15" x14ac:dyDescent="0.25">
      <c r="A53" s="341"/>
      <c r="B53" s="204" t="s">
        <v>71</v>
      </c>
      <c r="C53" s="205" t="s">
        <v>72</v>
      </c>
      <c r="D53" s="206">
        <f>+D54+D57+D61+D63+D66+D68</f>
        <v>2097336000</v>
      </c>
      <c r="E53" s="206">
        <f t="shared" ref="E53:J53" si="23">+E54+E57+E61+E63+E66+E68</f>
        <v>-1109000000</v>
      </c>
      <c r="F53" s="206">
        <f t="shared" si="23"/>
        <v>988336000</v>
      </c>
      <c r="G53" s="206">
        <f t="shared" si="23"/>
        <v>0</v>
      </c>
      <c r="H53" s="206">
        <f t="shared" si="23"/>
        <v>28000000</v>
      </c>
      <c r="I53" s="206">
        <f t="shared" si="23"/>
        <v>28000000</v>
      </c>
      <c r="J53" s="206">
        <f t="shared" si="23"/>
        <v>960336000</v>
      </c>
      <c r="K53" s="291">
        <f>+I53/F53</f>
        <v>2.8330446325945832E-2</v>
      </c>
      <c r="L53" s="49"/>
      <c r="M53" s="49"/>
      <c r="N53" s="171"/>
      <c r="O53" s="171"/>
      <c r="P53" s="49"/>
      <c r="Q53" s="49"/>
      <c r="R53" s="49"/>
      <c r="S53" s="49"/>
      <c r="T53" s="49"/>
      <c r="U53" s="49"/>
      <c r="V53" s="49"/>
      <c r="W53" s="165"/>
    </row>
    <row r="54" spans="1:23" s="50" customFormat="1" ht="15" x14ac:dyDescent="0.25">
      <c r="A54" s="86"/>
      <c r="B54" s="47" t="s">
        <v>73</v>
      </c>
      <c r="C54" s="48" t="s">
        <v>74</v>
      </c>
      <c r="D54" s="134">
        <f>SUM(D55:D56)</f>
        <v>1058336000</v>
      </c>
      <c r="E54" s="134">
        <f t="shared" ref="E54:J54" si="24">SUM(E55:E56)</f>
        <v>-240000000</v>
      </c>
      <c r="F54" s="134">
        <f t="shared" si="24"/>
        <v>818336000</v>
      </c>
      <c r="G54" s="134">
        <f t="shared" si="24"/>
        <v>0</v>
      </c>
      <c r="H54" s="134">
        <f t="shared" si="24"/>
        <v>0</v>
      </c>
      <c r="I54" s="134">
        <f t="shared" si="24"/>
        <v>0</v>
      </c>
      <c r="J54" s="134">
        <f t="shared" si="24"/>
        <v>818336000</v>
      </c>
      <c r="K54" s="291">
        <f t="shared" ref="K54:K97" si="25">+I54/F54</f>
        <v>0</v>
      </c>
      <c r="L54" s="49"/>
      <c r="M54" s="49"/>
      <c r="N54" s="171"/>
      <c r="O54" s="171"/>
      <c r="P54" s="49"/>
      <c r="Q54" s="49"/>
      <c r="R54" s="49"/>
      <c r="S54" s="49"/>
      <c r="T54" s="49"/>
      <c r="U54" s="49"/>
      <c r="V54" s="49"/>
      <c r="W54" s="165"/>
    </row>
    <row r="55" spans="1:23" s="53" customFormat="1" x14ac:dyDescent="0.2">
      <c r="A55" s="342" t="s">
        <v>54</v>
      </c>
      <c r="B55" s="51" t="s">
        <v>75</v>
      </c>
      <c r="C55" s="52" t="s">
        <v>76</v>
      </c>
      <c r="D55" s="135">
        <v>958336000</v>
      </c>
      <c r="E55" s="62">
        <v>-170000000</v>
      </c>
      <c r="F55" s="315">
        <f t="shared" ref="F55:F94" si="26">D55+E55</f>
        <v>788336000</v>
      </c>
      <c r="G55" s="85">
        <f t="shared" ref="G55:G94" si="27">I55</f>
        <v>0</v>
      </c>
      <c r="H55" s="261">
        <f>I55-G55</f>
        <v>0</v>
      </c>
      <c r="I55" s="85">
        <v>0</v>
      </c>
      <c r="J55" s="79">
        <f>+F55-I55</f>
        <v>788336000</v>
      </c>
      <c r="K55" s="334">
        <f t="shared" si="25"/>
        <v>0</v>
      </c>
      <c r="L55" s="13"/>
      <c r="M55" s="13"/>
      <c r="N55" s="169"/>
      <c r="O55" s="169"/>
      <c r="P55" s="13"/>
      <c r="Q55" s="13"/>
      <c r="R55" s="13"/>
      <c r="S55" s="13"/>
      <c r="T55" s="13"/>
      <c r="U55" s="13"/>
      <c r="V55" s="13"/>
      <c r="W55" s="136"/>
    </row>
    <row r="56" spans="1:23" s="53" customFormat="1" x14ac:dyDescent="0.2">
      <c r="A56" s="342" t="s">
        <v>54</v>
      </c>
      <c r="B56" s="53" t="s">
        <v>77</v>
      </c>
      <c r="C56" s="52" t="s">
        <v>78</v>
      </c>
      <c r="D56" s="135">
        <v>100000000</v>
      </c>
      <c r="E56" s="62">
        <v>-70000000</v>
      </c>
      <c r="F56" s="315">
        <f t="shared" si="26"/>
        <v>30000000</v>
      </c>
      <c r="G56" s="85">
        <f t="shared" si="27"/>
        <v>0</v>
      </c>
      <c r="H56" s="261">
        <f t="shared" ref="H56:H96" si="28">I56-G56</f>
        <v>0</v>
      </c>
      <c r="I56" s="85">
        <v>0</v>
      </c>
      <c r="J56" s="79">
        <f>+F56-I56</f>
        <v>30000000</v>
      </c>
      <c r="K56" s="334">
        <f t="shared" si="25"/>
        <v>0</v>
      </c>
      <c r="L56" s="13"/>
      <c r="M56" s="13"/>
      <c r="N56" s="169"/>
      <c r="O56" s="169"/>
      <c r="P56" s="13"/>
      <c r="Q56" s="13"/>
      <c r="R56" s="13"/>
      <c r="S56" s="13"/>
      <c r="T56" s="13"/>
      <c r="U56" s="13"/>
      <c r="V56" s="13"/>
      <c r="W56" s="136"/>
    </row>
    <row r="57" spans="1:23" s="53" customFormat="1" ht="15" x14ac:dyDescent="0.25">
      <c r="A57" s="342"/>
      <c r="B57" s="47" t="s">
        <v>79</v>
      </c>
      <c r="C57" s="48" t="s">
        <v>80</v>
      </c>
      <c r="D57" s="134">
        <f>SUM(D58:D60)</f>
        <v>810000000</v>
      </c>
      <c r="E57" s="134">
        <f t="shared" ref="E57:J57" si="29">SUM(E58:E60)</f>
        <v>-740000000</v>
      </c>
      <c r="F57" s="134">
        <f t="shared" ref="F57" si="30">SUM(F58:F59)</f>
        <v>70000000</v>
      </c>
      <c r="G57" s="134">
        <f t="shared" si="29"/>
        <v>0</v>
      </c>
      <c r="H57" s="134">
        <f t="shared" si="29"/>
        <v>28000000</v>
      </c>
      <c r="I57" s="134">
        <f t="shared" si="29"/>
        <v>28000000</v>
      </c>
      <c r="J57" s="134">
        <f t="shared" si="29"/>
        <v>42000000</v>
      </c>
      <c r="K57" s="291">
        <f t="shared" si="25"/>
        <v>0.4</v>
      </c>
      <c r="L57" s="13"/>
      <c r="M57" s="13"/>
      <c r="N57" s="169"/>
      <c r="O57" s="169"/>
      <c r="P57" s="13"/>
      <c r="Q57" s="13"/>
      <c r="R57" s="13"/>
      <c r="S57" s="13"/>
      <c r="T57" s="13"/>
      <c r="U57" s="13"/>
      <c r="V57" s="13"/>
      <c r="W57" s="136"/>
    </row>
    <row r="58" spans="1:23" s="53" customFormat="1" x14ac:dyDescent="0.2">
      <c r="A58" s="342" t="s">
        <v>54</v>
      </c>
      <c r="B58" s="51" t="s">
        <v>175</v>
      </c>
      <c r="C58" s="52" t="s">
        <v>176</v>
      </c>
      <c r="D58" s="135">
        <v>0</v>
      </c>
      <c r="E58" s="135">
        <v>60000000</v>
      </c>
      <c r="F58" s="135">
        <f>D58+E58</f>
        <v>60000000</v>
      </c>
      <c r="G58" s="135">
        <f t="shared" ref="G58" si="31">G59+G60</f>
        <v>0</v>
      </c>
      <c r="H58" s="135">
        <f>+I58-G58</f>
        <v>28000000</v>
      </c>
      <c r="I58" s="135">
        <v>28000000</v>
      </c>
      <c r="J58" s="79">
        <f>+F58-I58</f>
        <v>32000000</v>
      </c>
      <c r="K58" s="334">
        <f t="shared" si="25"/>
        <v>0.46666666666666667</v>
      </c>
      <c r="L58" s="13"/>
      <c r="M58" s="13"/>
      <c r="N58" s="169"/>
      <c r="O58" s="169"/>
      <c r="P58" s="13"/>
      <c r="Q58" s="13"/>
      <c r="R58" s="13"/>
      <c r="S58" s="13"/>
      <c r="T58" s="13"/>
      <c r="U58" s="13"/>
      <c r="V58" s="13"/>
      <c r="W58" s="136"/>
    </row>
    <row r="59" spans="1:23" s="53" customFormat="1" x14ac:dyDescent="0.2">
      <c r="A59" s="342" t="s">
        <v>54</v>
      </c>
      <c r="B59" s="53" t="s">
        <v>81</v>
      </c>
      <c r="C59" s="52" t="s">
        <v>82</v>
      </c>
      <c r="D59" s="135">
        <v>10000000</v>
      </c>
      <c r="E59" s="62">
        <v>0</v>
      </c>
      <c r="F59" s="135">
        <f t="shared" si="26"/>
        <v>10000000</v>
      </c>
      <c r="G59" s="85">
        <f t="shared" si="27"/>
        <v>0</v>
      </c>
      <c r="H59" s="261">
        <f t="shared" si="28"/>
        <v>0</v>
      </c>
      <c r="I59" s="85">
        <v>0</v>
      </c>
      <c r="J59" s="79">
        <f>+F59-I59</f>
        <v>10000000</v>
      </c>
      <c r="K59" s="334">
        <f t="shared" si="25"/>
        <v>0</v>
      </c>
      <c r="L59" s="13"/>
      <c r="M59" s="13"/>
      <c r="N59" s="169"/>
      <c r="O59" s="169"/>
      <c r="P59" s="13"/>
      <c r="Q59" s="13"/>
      <c r="R59" s="13"/>
      <c r="S59" s="13"/>
      <c r="T59" s="13"/>
      <c r="U59" s="13"/>
      <c r="V59" s="13"/>
      <c r="W59" s="136"/>
    </row>
    <row r="60" spans="1:23" s="53" customFormat="1" x14ac:dyDescent="0.2">
      <c r="A60" s="342" t="s">
        <v>36</v>
      </c>
      <c r="B60" s="53" t="s">
        <v>83</v>
      </c>
      <c r="C60" s="52" t="s">
        <v>80</v>
      </c>
      <c r="D60" s="135">
        <v>800000000</v>
      </c>
      <c r="E60" s="62">
        <v>-800000000</v>
      </c>
      <c r="F60" s="135">
        <f t="shared" si="26"/>
        <v>0</v>
      </c>
      <c r="G60" s="85">
        <f t="shared" si="27"/>
        <v>0</v>
      </c>
      <c r="H60" s="261">
        <f t="shared" si="28"/>
        <v>0</v>
      </c>
      <c r="I60" s="85">
        <v>0</v>
      </c>
      <c r="J60" s="79">
        <f>+F60-I60</f>
        <v>0</v>
      </c>
      <c r="K60" s="334">
        <v>0</v>
      </c>
      <c r="L60" s="13"/>
      <c r="M60" s="13"/>
      <c r="N60" s="169"/>
      <c r="O60" s="169"/>
      <c r="P60" s="13"/>
      <c r="Q60" s="13"/>
      <c r="R60" s="13"/>
      <c r="S60" s="13"/>
      <c r="T60" s="13"/>
      <c r="U60" s="13"/>
      <c r="V60" s="13"/>
      <c r="W60" s="136"/>
    </row>
    <row r="61" spans="1:23" s="53" customFormat="1" ht="15" x14ac:dyDescent="0.25">
      <c r="A61" s="342"/>
      <c r="B61" s="47" t="s">
        <v>84</v>
      </c>
      <c r="C61" s="48" t="s">
        <v>85</v>
      </c>
      <c r="D61" s="134">
        <f>D62</f>
        <v>10000000</v>
      </c>
      <c r="E61" s="134">
        <f t="shared" ref="E61:J61" si="32">E62</f>
        <v>-10000000</v>
      </c>
      <c r="F61" s="134">
        <f t="shared" si="32"/>
        <v>0</v>
      </c>
      <c r="G61" s="134">
        <f t="shared" si="32"/>
        <v>0</v>
      </c>
      <c r="H61" s="134">
        <f t="shared" si="32"/>
        <v>0</v>
      </c>
      <c r="I61" s="134">
        <f t="shared" si="32"/>
        <v>0</v>
      </c>
      <c r="J61" s="134">
        <f t="shared" si="32"/>
        <v>0</v>
      </c>
      <c r="K61" s="291">
        <v>0</v>
      </c>
      <c r="L61" s="13"/>
      <c r="M61" s="13"/>
      <c r="N61" s="169"/>
      <c r="O61" s="169"/>
      <c r="P61" s="13"/>
      <c r="Q61" s="13"/>
      <c r="R61" s="13"/>
      <c r="S61" s="13"/>
      <c r="T61" s="13"/>
      <c r="U61" s="13"/>
      <c r="V61" s="13"/>
      <c r="W61" s="136"/>
    </row>
    <row r="62" spans="1:23" s="53" customFormat="1" x14ac:dyDescent="0.2">
      <c r="A62" s="342" t="s">
        <v>54</v>
      </c>
      <c r="B62" s="53" t="s">
        <v>86</v>
      </c>
      <c r="C62" s="52" t="s">
        <v>87</v>
      </c>
      <c r="D62" s="135">
        <v>10000000</v>
      </c>
      <c r="E62" s="62">
        <v>-10000000</v>
      </c>
      <c r="F62" s="135">
        <f t="shared" si="26"/>
        <v>0</v>
      </c>
      <c r="G62" s="85">
        <f t="shared" si="27"/>
        <v>0</v>
      </c>
      <c r="H62" s="261">
        <f t="shared" si="28"/>
        <v>0</v>
      </c>
      <c r="I62" s="85">
        <v>0</v>
      </c>
      <c r="J62" s="79">
        <f>+F62-I62</f>
        <v>0</v>
      </c>
      <c r="K62" s="334">
        <v>0</v>
      </c>
      <c r="L62" s="13"/>
      <c r="M62" s="13"/>
      <c r="N62" s="169"/>
      <c r="O62" s="169"/>
      <c r="P62" s="13"/>
      <c r="Q62" s="13"/>
      <c r="R62" s="13"/>
      <c r="S62" s="13"/>
      <c r="T62" s="13"/>
      <c r="U62" s="13"/>
      <c r="V62" s="13"/>
      <c r="W62" s="136"/>
    </row>
    <row r="63" spans="1:23" s="53" customFormat="1" ht="15" x14ac:dyDescent="0.25">
      <c r="A63" s="342"/>
      <c r="B63" s="47" t="s">
        <v>88</v>
      </c>
      <c r="C63" s="48" t="s">
        <v>89</v>
      </c>
      <c r="D63" s="134">
        <f>SUM(D64:D65)</f>
        <v>190000000</v>
      </c>
      <c r="E63" s="134">
        <f t="shared" ref="E63:J63" si="33">SUM(E64:E65)</f>
        <v>-90000000</v>
      </c>
      <c r="F63" s="134">
        <f t="shared" si="33"/>
        <v>100000000</v>
      </c>
      <c r="G63" s="134">
        <f t="shared" si="33"/>
        <v>0</v>
      </c>
      <c r="H63" s="134">
        <f t="shared" si="33"/>
        <v>0</v>
      </c>
      <c r="I63" s="134">
        <f t="shared" si="33"/>
        <v>0</v>
      </c>
      <c r="J63" s="134">
        <f t="shared" si="33"/>
        <v>100000000</v>
      </c>
      <c r="K63" s="291">
        <f t="shared" si="25"/>
        <v>0</v>
      </c>
      <c r="L63" s="13"/>
      <c r="M63" s="13"/>
      <c r="N63" s="169"/>
      <c r="O63" s="169"/>
      <c r="P63" s="13"/>
      <c r="Q63" s="13"/>
      <c r="R63" s="13"/>
      <c r="S63" s="13"/>
      <c r="T63" s="13"/>
      <c r="U63" s="13"/>
      <c r="V63" s="13"/>
      <c r="W63" s="136"/>
    </row>
    <row r="64" spans="1:23" s="53" customFormat="1" x14ac:dyDescent="0.2">
      <c r="A64" s="342" t="s">
        <v>54</v>
      </c>
      <c r="B64" s="53" t="s">
        <v>90</v>
      </c>
      <c r="C64" s="52" t="s">
        <v>91</v>
      </c>
      <c r="D64" s="135">
        <v>100000000</v>
      </c>
      <c r="E64" s="62">
        <v>0</v>
      </c>
      <c r="F64" s="135">
        <f t="shared" si="26"/>
        <v>100000000</v>
      </c>
      <c r="G64" s="85">
        <f t="shared" si="27"/>
        <v>0</v>
      </c>
      <c r="H64" s="261">
        <f t="shared" si="28"/>
        <v>0</v>
      </c>
      <c r="I64" s="85">
        <v>0</v>
      </c>
      <c r="J64" s="79">
        <f>+F64-I64</f>
        <v>100000000</v>
      </c>
      <c r="K64" s="334">
        <f t="shared" si="25"/>
        <v>0</v>
      </c>
      <c r="L64" s="13"/>
      <c r="M64" s="13"/>
      <c r="N64" s="169"/>
      <c r="O64" s="169"/>
      <c r="P64" s="13"/>
      <c r="Q64" s="13"/>
      <c r="R64" s="13"/>
      <c r="S64" s="13"/>
      <c r="T64" s="13"/>
      <c r="U64" s="13"/>
      <c r="V64" s="13"/>
      <c r="W64" s="136"/>
    </row>
    <row r="65" spans="1:23" s="53" customFormat="1" x14ac:dyDescent="0.2">
      <c r="A65" s="342" t="s">
        <v>54</v>
      </c>
      <c r="B65" s="53" t="s">
        <v>92</v>
      </c>
      <c r="C65" s="52" t="s">
        <v>93</v>
      </c>
      <c r="D65" s="135">
        <v>90000000</v>
      </c>
      <c r="E65" s="62">
        <v>-90000000</v>
      </c>
      <c r="F65" s="135">
        <f t="shared" si="26"/>
        <v>0</v>
      </c>
      <c r="G65" s="85">
        <f t="shared" si="27"/>
        <v>0</v>
      </c>
      <c r="H65" s="261">
        <f t="shared" si="28"/>
        <v>0</v>
      </c>
      <c r="I65" s="85">
        <v>0</v>
      </c>
      <c r="J65" s="79">
        <f>+F65-I65</f>
        <v>0</v>
      </c>
      <c r="K65" s="334">
        <v>0</v>
      </c>
      <c r="L65" s="13"/>
      <c r="M65" s="13"/>
      <c r="N65" s="169"/>
      <c r="O65" s="169"/>
      <c r="P65" s="13"/>
      <c r="Q65" s="13"/>
      <c r="R65" s="13"/>
      <c r="S65" s="13"/>
      <c r="T65" s="13"/>
      <c r="U65" s="13"/>
      <c r="V65" s="13"/>
      <c r="W65" s="136"/>
    </row>
    <row r="66" spans="1:23" s="53" customFormat="1" ht="15" x14ac:dyDescent="0.25">
      <c r="A66" s="342"/>
      <c r="B66" s="47" t="s">
        <v>94</v>
      </c>
      <c r="C66" s="48" t="s">
        <v>95</v>
      </c>
      <c r="D66" s="134">
        <f>D67</f>
        <v>15000000</v>
      </c>
      <c r="E66" s="134">
        <f t="shared" ref="E66:J66" si="34">E67</f>
        <v>-15000000</v>
      </c>
      <c r="F66" s="134">
        <f t="shared" si="34"/>
        <v>0</v>
      </c>
      <c r="G66" s="134">
        <f t="shared" si="34"/>
        <v>0</v>
      </c>
      <c r="H66" s="134">
        <f t="shared" si="34"/>
        <v>0</v>
      </c>
      <c r="I66" s="134">
        <f t="shared" si="34"/>
        <v>0</v>
      </c>
      <c r="J66" s="134">
        <f t="shared" si="34"/>
        <v>0</v>
      </c>
      <c r="K66" s="291">
        <v>0</v>
      </c>
      <c r="L66" s="13"/>
      <c r="M66" s="13"/>
      <c r="N66" s="169"/>
      <c r="O66" s="169"/>
      <c r="P66" s="13"/>
      <c r="Q66" s="13"/>
      <c r="R66" s="13"/>
      <c r="S66" s="13"/>
      <c r="T66" s="13"/>
      <c r="U66" s="13"/>
      <c r="V66" s="13"/>
      <c r="W66" s="136"/>
    </row>
    <row r="67" spans="1:23" s="53" customFormat="1" x14ac:dyDescent="0.2">
      <c r="A67" s="342" t="s">
        <v>54</v>
      </c>
      <c r="B67" s="53" t="s">
        <v>96</v>
      </c>
      <c r="C67" s="52" t="s">
        <v>97</v>
      </c>
      <c r="D67" s="147">
        <v>15000000</v>
      </c>
      <c r="E67" s="62">
        <v>-15000000</v>
      </c>
      <c r="F67" s="135">
        <f t="shared" si="26"/>
        <v>0</v>
      </c>
      <c r="G67" s="85">
        <f t="shared" si="27"/>
        <v>0</v>
      </c>
      <c r="H67" s="261">
        <f t="shared" si="28"/>
        <v>0</v>
      </c>
      <c r="I67" s="85">
        <v>0</v>
      </c>
      <c r="J67" s="79">
        <f>+F67-I67</f>
        <v>0</v>
      </c>
      <c r="K67" s="334">
        <v>0</v>
      </c>
      <c r="L67" s="13"/>
      <c r="M67" s="13"/>
      <c r="N67" s="169"/>
      <c r="O67" s="169"/>
      <c r="P67" s="13"/>
      <c r="Q67" s="13"/>
      <c r="R67" s="13"/>
      <c r="S67" s="13"/>
      <c r="T67" s="13"/>
      <c r="U67" s="13"/>
      <c r="V67" s="13"/>
      <c r="W67" s="136"/>
    </row>
    <row r="68" spans="1:23" s="53" customFormat="1" ht="15" x14ac:dyDescent="0.25">
      <c r="A68" s="342"/>
      <c r="B68" s="47" t="s">
        <v>98</v>
      </c>
      <c r="C68" s="48" t="s">
        <v>99</v>
      </c>
      <c r="D68" s="148">
        <f>D69</f>
        <v>14000000</v>
      </c>
      <c r="E68" s="148">
        <f t="shared" ref="E68:J68" si="35">E69</f>
        <v>-14000000</v>
      </c>
      <c r="F68" s="148">
        <f t="shared" si="35"/>
        <v>0</v>
      </c>
      <c r="G68" s="148">
        <f t="shared" si="35"/>
        <v>0</v>
      </c>
      <c r="H68" s="148">
        <f t="shared" si="35"/>
        <v>0</v>
      </c>
      <c r="I68" s="148">
        <f t="shared" si="35"/>
        <v>0</v>
      </c>
      <c r="J68" s="148">
        <f t="shared" si="35"/>
        <v>0</v>
      </c>
      <c r="K68" s="291">
        <v>0</v>
      </c>
      <c r="L68" s="13"/>
      <c r="M68" s="13"/>
      <c r="N68" s="169"/>
      <c r="O68" s="169"/>
      <c r="P68" s="13"/>
      <c r="Q68" s="13"/>
      <c r="R68" s="13"/>
      <c r="S68" s="13"/>
      <c r="T68" s="13"/>
      <c r="U68" s="13"/>
      <c r="V68" s="13"/>
      <c r="W68" s="136"/>
    </row>
    <row r="69" spans="1:23" s="53" customFormat="1" x14ac:dyDescent="0.2">
      <c r="A69" s="342" t="s">
        <v>54</v>
      </c>
      <c r="B69" s="53" t="s">
        <v>100</v>
      </c>
      <c r="C69" s="52" t="s">
        <v>101</v>
      </c>
      <c r="D69" s="147">
        <v>14000000</v>
      </c>
      <c r="E69" s="62">
        <v>-14000000</v>
      </c>
      <c r="F69" s="135">
        <f t="shared" si="26"/>
        <v>0</v>
      </c>
      <c r="G69" s="85">
        <f t="shared" si="27"/>
        <v>0</v>
      </c>
      <c r="H69" s="261">
        <f t="shared" si="28"/>
        <v>0</v>
      </c>
      <c r="I69" s="85">
        <v>0</v>
      </c>
      <c r="J69" s="79">
        <f>+F69-I69</f>
        <v>0</v>
      </c>
      <c r="K69" s="334">
        <v>0</v>
      </c>
      <c r="L69" s="13"/>
      <c r="M69" s="13"/>
      <c r="N69" s="169"/>
      <c r="O69" s="169"/>
      <c r="P69" s="13"/>
      <c r="Q69" s="13"/>
      <c r="R69" s="13"/>
      <c r="S69" s="13"/>
      <c r="T69" s="13"/>
      <c r="U69" s="13"/>
      <c r="V69" s="13"/>
      <c r="W69" s="136"/>
    </row>
    <row r="70" spans="1:23" s="50" customFormat="1" ht="15" x14ac:dyDescent="0.25">
      <c r="A70" s="330"/>
      <c r="B70" s="47" t="s">
        <v>102</v>
      </c>
      <c r="C70" s="48" t="s">
        <v>103</v>
      </c>
      <c r="D70" s="148">
        <f>+D71+D73+D75+D77+D79+D84</f>
        <v>120000000</v>
      </c>
      <c r="E70" s="148">
        <f t="shared" ref="E70:J70" si="36">+E71+E73+E75+E77+E79+E84</f>
        <v>65000000</v>
      </c>
      <c r="F70" s="148">
        <f t="shared" si="36"/>
        <v>185000000</v>
      </c>
      <c r="G70" s="148">
        <f t="shared" si="36"/>
        <v>0</v>
      </c>
      <c r="H70" s="148">
        <f t="shared" si="36"/>
        <v>0</v>
      </c>
      <c r="I70" s="148">
        <f t="shared" si="36"/>
        <v>0</v>
      </c>
      <c r="J70" s="148">
        <f t="shared" si="36"/>
        <v>185000000</v>
      </c>
      <c r="K70" s="291">
        <f t="shared" si="25"/>
        <v>0</v>
      </c>
      <c r="L70" s="49"/>
      <c r="M70" s="49"/>
      <c r="N70" s="171"/>
      <c r="O70" s="171"/>
      <c r="P70" s="49"/>
      <c r="Q70" s="49"/>
      <c r="R70" s="49"/>
      <c r="S70" s="49"/>
      <c r="T70" s="49"/>
      <c r="U70" s="49"/>
      <c r="V70" s="49"/>
      <c r="W70" s="165"/>
    </row>
    <row r="71" spans="1:23" s="50" customFormat="1" ht="15" x14ac:dyDescent="0.25">
      <c r="A71" s="342"/>
      <c r="B71" s="47" t="s">
        <v>104</v>
      </c>
      <c r="C71" s="48" t="s">
        <v>105</v>
      </c>
      <c r="D71" s="148">
        <f>D72</f>
        <v>25000000</v>
      </c>
      <c r="E71" s="148">
        <f t="shared" ref="E71:J71" si="37">E72</f>
        <v>-25000000</v>
      </c>
      <c r="F71" s="148">
        <f t="shared" si="37"/>
        <v>0</v>
      </c>
      <c r="G71" s="148">
        <f t="shared" si="37"/>
        <v>0</v>
      </c>
      <c r="H71" s="148">
        <f t="shared" si="37"/>
        <v>0</v>
      </c>
      <c r="I71" s="148">
        <f t="shared" si="37"/>
        <v>0</v>
      </c>
      <c r="J71" s="148">
        <f t="shared" si="37"/>
        <v>0</v>
      </c>
      <c r="K71" s="291">
        <v>0</v>
      </c>
      <c r="L71" s="49"/>
      <c r="M71" s="49"/>
      <c r="N71" s="171"/>
      <c r="O71" s="171"/>
      <c r="P71" s="49"/>
      <c r="Q71" s="49"/>
      <c r="R71" s="49"/>
      <c r="S71" s="49"/>
      <c r="T71" s="49"/>
      <c r="U71" s="49"/>
      <c r="V71" s="49"/>
      <c r="W71" s="165"/>
    </row>
    <row r="72" spans="1:23" s="53" customFormat="1" x14ac:dyDescent="0.2">
      <c r="A72" s="342" t="s">
        <v>54</v>
      </c>
      <c r="B72" s="53" t="s">
        <v>106</v>
      </c>
      <c r="C72" s="310" t="s">
        <v>107</v>
      </c>
      <c r="D72" s="149">
        <v>25000000</v>
      </c>
      <c r="E72" s="62">
        <v>-25000000</v>
      </c>
      <c r="F72" s="135">
        <f t="shared" si="26"/>
        <v>0</v>
      </c>
      <c r="G72" s="85">
        <f t="shared" si="27"/>
        <v>0</v>
      </c>
      <c r="H72" s="261">
        <f t="shared" si="28"/>
        <v>0</v>
      </c>
      <c r="I72" s="85">
        <v>0</v>
      </c>
      <c r="J72" s="79">
        <f>+F72-I72</f>
        <v>0</v>
      </c>
      <c r="K72" s="334">
        <v>0</v>
      </c>
      <c r="L72" s="13"/>
      <c r="M72" s="13"/>
      <c r="N72" s="169"/>
      <c r="O72" s="169"/>
      <c r="P72" s="13"/>
      <c r="Q72" s="13"/>
      <c r="R72" s="13"/>
      <c r="S72" s="13"/>
      <c r="T72" s="13"/>
      <c r="U72" s="13"/>
      <c r="V72" s="13"/>
      <c r="W72" s="136"/>
    </row>
    <row r="73" spans="1:23" s="50" customFormat="1" ht="15" x14ac:dyDescent="0.25">
      <c r="A73" s="342"/>
      <c r="B73" s="47" t="s">
        <v>108</v>
      </c>
      <c r="C73" s="48" t="s">
        <v>109</v>
      </c>
      <c r="D73" s="148">
        <f>D74</f>
        <v>10000000</v>
      </c>
      <c r="E73" s="148">
        <f t="shared" ref="E73:J73" si="38">E74</f>
        <v>-10000000</v>
      </c>
      <c r="F73" s="148">
        <f t="shared" si="38"/>
        <v>0</v>
      </c>
      <c r="G73" s="148">
        <f t="shared" si="38"/>
        <v>0</v>
      </c>
      <c r="H73" s="148">
        <f t="shared" si="38"/>
        <v>0</v>
      </c>
      <c r="I73" s="148">
        <f t="shared" si="38"/>
        <v>0</v>
      </c>
      <c r="J73" s="148">
        <f t="shared" si="38"/>
        <v>0</v>
      </c>
      <c r="K73" s="291">
        <v>0</v>
      </c>
      <c r="L73" s="49"/>
      <c r="M73" s="49"/>
      <c r="N73" s="171"/>
      <c r="O73" s="171"/>
      <c r="P73" s="49"/>
      <c r="Q73" s="49"/>
      <c r="R73" s="49"/>
      <c r="S73" s="49"/>
      <c r="T73" s="49"/>
      <c r="U73" s="49"/>
      <c r="V73" s="49"/>
      <c r="W73" s="165"/>
    </row>
    <row r="74" spans="1:23" s="53" customFormat="1" x14ac:dyDescent="0.2">
      <c r="A74" s="342" t="s">
        <v>54</v>
      </c>
      <c r="B74" s="53" t="s">
        <v>110</v>
      </c>
      <c r="C74" s="310" t="s">
        <v>111</v>
      </c>
      <c r="D74" s="149">
        <v>10000000</v>
      </c>
      <c r="E74" s="62">
        <v>-10000000</v>
      </c>
      <c r="F74" s="135">
        <f t="shared" si="26"/>
        <v>0</v>
      </c>
      <c r="G74" s="85">
        <f t="shared" si="27"/>
        <v>0</v>
      </c>
      <c r="H74" s="261">
        <f t="shared" si="28"/>
        <v>0</v>
      </c>
      <c r="I74" s="85">
        <v>0</v>
      </c>
      <c r="J74" s="79">
        <f>+F74-I74</f>
        <v>0</v>
      </c>
      <c r="K74" s="334">
        <v>0</v>
      </c>
      <c r="L74" s="13"/>
      <c r="M74" s="13"/>
      <c r="N74" s="169"/>
      <c r="O74" s="169"/>
      <c r="P74" s="13"/>
      <c r="Q74" s="13"/>
      <c r="R74" s="13"/>
      <c r="S74" s="13"/>
      <c r="T74" s="13"/>
      <c r="U74" s="13"/>
      <c r="V74" s="13"/>
      <c r="W74" s="136"/>
    </row>
    <row r="75" spans="1:23" s="53" customFormat="1" ht="15" hidden="1" x14ac:dyDescent="0.25">
      <c r="A75" s="342"/>
      <c r="B75" s="47" t="s">
        <v>108</v>
      </c>
      <c r="C75" s="48" t="s">
        <v>109</v>
      </c>
      <c r="D75" s="149">
        <v>0</v>
      </c>
      <c r="E75" s="62">
        <v>0</v>
      </c>
      <c r="F75" s="135">
        <v>0</v>
      </c>
      <c r="G75" s="85">
        <v>0</v>
      </c>
      <c r="H75" s="208">
        <f>H76</f>
        <v>0</v>
      </c>
      <c r="I75" s="85">
        <f>I76</f>
        <v>0</v>
      </c>
      <c r="J75" s="79">
        <f>+F75-I75</f>
        <v>0</v>
      </c>
      <c r="K75" s="291">
        <v>0</v>
      </c>
      <c r="L75" s="13"/>
      <c r="M75" s="13"/>
      <c r="N75" s="169"/>
      <c r="O75" s="169"/>
      <c r="P75" s="13"/>
      <c r="Q75" s="13"/>
      <c r="R75" s="13"/>
      <c r="S75" s="13"/>
      <c r="T75" s="13"/>
      <c r="U75" s="13"/>
      <c r="V75" s="13"/>
      <c r="W75" s="136"/>
    </row>
    <row r="76" spans="1:23" s="53" customFormat="1" ht="15" hidden="1" x14ac:dyDescent="0.2">
      <c r="A76" s="342" t="s">
        <v>52</v>
      </c>
      <c r="B76" s="53" t="s">
        <v>110</v>
      </c>
      <c r="C76" s="310" t="s">
        <v>111</v>
      </c>
      <c r="D76" s="149">
        <v>0</v>
      </c>
      <c r="E76" s="62">
        <v>0</v>
      </c>
      <c r="F76" s="135">
        <v>0</v>
      </c>
      <c r="G76" s="85">
        <v>0</v>
      </c>
      <c r="H76" s="261">
        <v>0</v>
      </c>
      <c r="I76" s="135">
        <v>0</v>
      </c>
      <c r="J76" s="79">
        <f>+F76-I76</f>
        <v>0</v>
      </c>
      <c r="K76" s="291">
        <v>0</v>
      </c>
      <c r="L76" s="13"/>
      <c r="M76" s="13"/>
      <c r="N76" s="169"/>
      <c r="O76" s="169"/>
      <c r="P76" s="13"/>
      <c r="Q76" s="13"/>
      <c r="R76" s="13"/>
      <c r="S76" s="13"/>
      <c r="T76" s="13"/>
      <c r="U76" s="13"/>
      <c r="V76" s="13"/>
      <c r="W76" s="136"/>
    </row>
    <row r="77" spans="1:23" s="18" customFormat="1" ht="15" x14ac:dyDescent="0.25">
      <c r="A77" s="330"/>
      <c r="B77" s="18">
        <v>2.02</v>
      </c>
      <c r="C77" s="309" t="s">
        <v>177</v>
      </c>
      <c r="D77" s="150">
        <f>D78</f>
        <v>0</v>
      </c>
      <c r="E77" s="150">
        <f t="shared" ref="E77:J77" si="39">E78</f>
        <v>100000000</v>
      </c>
      <c r="F77" s="150">
        <f t="shared" si="39"/>
        <v>100000000</v>
      </c>
      <c r="G77" s="150">
        <f t="shared" si="39"/>
        <v>0</v>
      </c>
      <c r="H77" s="150">
        <f t="shared" si="39"/>
        <v>0</v>
      </c>
      <c r="I77" s="150">
        <f t="shared" si="39"/>
        <v>0</v>
      </c>
      <c r="J77" s="150">
        <f t="shared" si="39"/>
        <v>100000000</v>
      </c>
      <c r="K77" s="291">
        <f t="shared" si="25"/>
        <v>0</v>
      </c>
      <c r="L77" s="17"/>
      <c r="M77" s="17"/>
      <c r="N77" s="16"/>
      <c r="O77" s="16"/>
      <c r="P77" s="17"/>
      <c r="Q77" s="17"/>
      <c r="R77" s="17"/>
      <c r="S77" s="17"/>
      <c r="T77" s="17"/>
      <c r="U77" s="17"/>
      <c r="V77" s="17"/>
      <c r="W77" s="164"/>
    </row>
    <row r="78" spans="1:23" s="53" customFormat="1" x14ac:dyDescent="0.2">
      <c r="A78" s="342" t="s">
        <v>54</v>
      </c>
      <c r="B78" s="53" t="s">
        <v>178</v>
      </c>
      <c r="C78" s="310" t="s">
        <v>179</v>
      </c>
      <c r="D78" s="149">
        <v>0</v>
      </c>
      <c r="E78" s="62">
        <v>100000000</v>
      </c>
      <c r="F78" s="135">
        <f>D78+E78</f>
        <v>100000000</v>
      </c>
      <c r="G78" s="85">
        <v>0</v>
      </c>
      <c r="H78" s="261">
        <v>0</v>
      </c>
      <c r="I78" s="135">
        <v>0</v>
      </c>
      <c r="J78" s="79">
        <f>+F78-I78</f>
        <v>100000000</v>
      </c>
      <c r="K78" s="334">
        <f t="shared" si="25"/>
        <v>0</v>
      </c>
      <c r="L78" s="13"/>
      <c r="M78" s="13"/>
      <c r="N78" s="169"/>
      <c r="O78" s="169"/>
      <c r="P78" s="13"/>
      <c r="Q78" s="13"/>
      <c r="R78" s="13"/>
      <c r="S78" s="13"/>
      <c r="T78" s="13"/>
      <c r="U78" s="13"/>
      <c r="V78" s="13"/>
      <c r="W78" s="136"/>
    </row>
    <row r="79" spans="1:23" s="50" customFormat="1" ht="15" x14ac:dyDescent="0.25">
      <c r="A79" s="342"/>
      <c r="B79" s="309" t="s">
        <v>112</v>
      </c>
      <c r="C79" s="48" t="s">
        <v>113</v>
      </c>
      <c r="D79" s="148">
        <f>SUM(D80:D83)</f>
        <v>85000000</v>
      </c>
      <c r="E79" s="148">
        <f t="shared" ref="E79:J79" si="40">SUM(E80:E83)</f>
        <v>0</v>
      </c>
      <c r="F79" s="148">
        <f t="shared" si="40"/>
        <v>85000000</v>
      </c>
      <c r="G79" s="148">
        <f t="shared" si="40"/>
        <v>0</v>
      </c>
      <c r="H79" s="148">
        <f t="shared" si="40"/>
        <v>0</v>
      </c>
      <c r="I79" s="148">
        <f t="shared" si="40"/>
        <v>0</v>
      </c>
      <c r="J79" s="148">
        <f t="shared" si="40"/>
        <v>85000000</v>
      </c>
      <c r="K79" s="291">
        <f t="shared" si="25"/>
        <v>0</v>
      </c>
      <c r="L79" s="49"/>
      <c r="M79" s="49"/>
      <c r="N79" s="171"/>
      <c r="O79" s="171"/>
      <c r="P79" s="49"/>
      <c r="Q79" s="49"/>
      <c r="R79" s="49"/>
      <c r="S79" s="49"/>
      <c r="T79" s="49"/>
      <c r="U79" s="49"/>
      <c r="V79" s="49"/>
      <c r="W79" s="165"/>
    </row>
    <row r="80" spans="1:23" s="53" customFormat="1" x14ac:dyDescent="0.2">
      <c r="A80" s="342" t="s">
        <v>54</v>
      </c>
      <c r="B80" s="53" t="s">
        <v>114</v>
      </c>
      <c r="C80" s="52" t="s">
        <v>115</v>
      </c>
      <c r="D80" s="147">
        <v>10000000</v>
      </c>
      <c r="E80" s="62">
        <v>0</v>
      </c>
      <c r="F80" s="135">
        <f t="shared" si="26"/>
        <v>10000000</v>
      </c>
      <c r="G80" s="85">
        <f t="shared" si="27"/>
        <v>0</v>
      </c>
      <c r="H80" s="261">
        <f t="shared" si="28"/>
        <v>0</v>
      </c>
      <c r="I80" s="135">
        <v>0</v>
      </c>
      <c r="J80" s="79">
        <f>+F80-I80</f>
        <v>10000000</v>
      </c>
      <c r="K80" s="334">
        <f t="shared" si="25"/>
        <v>0</v>
      </c>
      <c r="L80" s="13"/>
      <c r="M80" s="13"/>
      <c r="N80" s="169"/>
      <c r="O80" s="169"/>
      <c r="P80" s="13"/>
      <c r="Q80" s="13"/>
      <c r="R80" s="13"/>
      <c r="S80" s="13"/>
      <c r="T80" s="13"/>
      <c r="U80" s="13"/>
      <c r="V80" s="13"/>
      <c r="W80" s="136"/>
    </row>
    <row r="81" spans="1:23" s="53" customFormat="1" x14ac:dyDescent="0.2">
      <c r="A81" s="342" t="s">
        <v>54</v>
      </c>
      <c r="B81" s="53" t="s">
        <v>116</v>
      </c>
      <c r="C81" s="310" t="s">
        <v>117</v>
      </c>
      <c r="D81" s="149">
        <v>5000000</v>
      </c>
      <c r="E81" s="62">
        <v>0</v>
      </c>
      <c r="F81" s="135">
        <f t="shared" si="26"/>
        <v>5000000</v>
      </c>
      <c r="G81" s="85">
        <f t="shared" si="27"/>
        <v>0</v>
      </c>
      <c r="H81" s="261">
        <f t="shared" si="28"/>
        <v>0</v>
      </c>
      <c r="I81" s="135">
        <v>0</v>
      </c>
      <c r="J81" s="79">
        <f>+F81-I81</f>
        <v>5000000</v>
      </c>
      <c r="K81" s="334">
        <f t="shared" si="25"/>
        <v>0</v>
      </c>
      <c r="L81" s="13"/>
      <c r="M81" s="13"/>
      <c r="N81" s="169"/>
      <c r="O81" s="169"/>
      <c r="P81" s="13"/>
      <c r="Q81" s="13"/>
      <c r="R81" s="13"/>
      <c r="S81" s="13"/>
      <c r="T81" s="13"/>
      <c r="U81" s="13"/>
      <c r="V81" s="13"/>
      <c r="W81" s="136"/>
    </row>
    <row r="82" spans="1:23" s="53" customFormat="1" x14ac:dyDescent="0.2">
      <c r="A82" s="342" t="s">
        <v>54</v>
      </c>
      <c r="B82" s="53" t="s">
        <v>118</v>
      </c>
      <c r="C82" s="310" t="s">
        <v>119</v>
      </c>
      <c r="D82" s="149">
        <v>60000000</v>
      </c>
      <c r="E82" s="62">
        <v>0</v>
      </c>
      <c r="F82" s="135">
        <f t="shared" si="26"/>
        <v>60000000</v>
      </c>
      <c r="G82" s="85">
        <f t="shared" si="27"/>
        <v>0</v>
      </c>
      <c r="H82" s="261">
        <f t="shared" si="28"/>
        <v>0</v>
      </c>
      <c r="I82" s="135">
        <v>0</v>
      </c>
      <c r="J82" s="79">
        <f>+F82-I82</f>
        <v>60000000</v>
      </c>
      <c r="K82" s="334">
        <f t="shared" si="25"/>
        <v>0</v>
      </c>
      <c r="L82" s="13"/>
      <c r="M82" s="13"/>
      <c r="N82" s="169"/>
      <c r="O82" s="169"/>
      <c r="P82" s="13"/>
      <c r="Q82" s="13"/>
      <c r="R82" s="13"/>
      <c r="S82" s="13"/>
      <c r="T82" s="13"/>
      <c r="U82" s="13"/>
      <c r="V82" s="13"/>
      <c r="W82" s="136"/>
    </row>
    <row r="83" spans="1:23" s="53" customFormat="1" x14ac:dyDescent="0.2">
      <c r="A83" s="342" t="s">
        <v>54</v>
      </c>
      <c r="B83" s="53" t="s">
        <v>120</v>
      </c>
      <c r="C83" s="310" t="s">
        <v>121</v>
      </c>
      <c r="D83" s="149">
        <v>10000000</v>
      </c>
      <c r="E83" s="62">
        <v>0</v>
      </c>
      <c r="F83" s="135">
        <f t="shared" si="26"/>
        <v>10000000</v>
      </c>
      <c r="G83" s="85">
        <f t="shared" si="27"/>
        <v>0</v>
      </c>
      <c r="H83" s="261">
        <f t="shared" si="28"/>
        <v>0</v>
      </c>
      <c r="I83" s="135">
        <v>0</v>
      </c>
      <c r="J83" s="79">
        <f>+F83-I83</f>
        <v>10000000</v>
      </c>
      <c r="K83" s="334">
        <f t="shared" si="25"/>
        <v>0</v>
      </c>
      <c r="L83" s="13"/>
      <c r="M83" s="13"/>
      <c r="N83" s="169"/>
      <c r="O83" s="169"/>
      <c r="P83" s="13"/>
      <c r="Q83" s="13"/>
      <c r="R83" s="13"/>
      <c r="S83" s="13"/>
      <c r="T83" s="13"/>
      <c r="U83" s="13"/>
      <c r="V83" s="13"/>
      <c r="W83" s="136"/>
    </row>
    <row r="84" spans="1:23" s="50" customFormat="1" ht="15" hidden="1" x14ac:dyDescent="0.25">
      <c r="A84" s="330"/>
      <c r="B84" s="309" t="s">
        <v>112</v>
      </c>
      <c r="C84" s="48" t="s">
        <v>113</v>
      </c>
      <c r="D84" s="150">
        <f>+D85</f>
        <v>0</v>
      </c>
      <c r="E84" s="150">
        <f t="shared" ref="E84:J84" si="41">+E85</f>
        <v>0</v>
      </c>
      <c r="F84" s="150">
        <f t="shared" si="41"/>
        <v>0</v>
      </c>
      <c r="G84" s="150">
        <f t="shared" si="41"/>
        <v>0</v>
      </c>
      <c r="H84" s="150">
        <f t="shared" si="41"/>
        <v>0</v>
      </c>
      <c r="I84" s="150">
        <f t="shared" si="41"/>
        <v>0</v>
      </c>
      <c r="J84" s="150">
        <f t="shared" si="41"/>
        <v>0</v>
      </c>
      <c r="K84" s="291">
        <v>0</v>
      </c>
      <c r="L84" s="49"/>
      <c r="M84" s="49"/>
      <c r="N84" s="171"/>
      <c r="O84" s="171"/>
      <c r="P84" s="49"/>
      <c r="Q84" s="49"/>
      <c r="R84" s="49"/>
      <c r="S84" s="49"/>
      <c r="T84" s="49"/>
      <c r="U84" s="49"/>
      <c r="V84" s="49"/>
      <c r="W84" s="165"/>
    </row>
    <row r="85" spans="1:23" s="53" customFormat="1" ht="15" hidden="1" x14ac:dyDescent="0.2">
      <c r="A85" s="342" t="s">
        <v>52</v>
      </c>
      <c r="B85" s="310" t="s">
        <v>120</v>
      </c>
      <c r="C85" s="310" t="s">
        <v>121</v>
      </c>
      <c r="D85" s="149">
        <v>0</v>
      </c>
      <c r="E85" s="62">
        <v>0</v>
      </c>
      <c r="F85" s="135">
        <f t="shared" si="26"/>
        <v>0</v>
      </c>
      <c r="G85" s="85">
        <v>0</v>
      </c>
      <c r="H85" s="261">
        <f t="shared" si="28"/>
        <v>0</v>
      </c>
      <c r="I85" s="135">
        <v>0</v>
      </c>
      <c r="J85" s="79">
        <f>+F85-I85</f>
        <v>0</v>
      </c>
      <c r="K85" s="291">
        <v>0</v>
      </c>
      <c r="L85" s="13"/>
      <c r="M85" s="13"/>
      <c r="N85" s="169"/>
      <c r="O85" s="169"/>
      <c r="P85" s="13"/>
      <c r="Q85" s="13"/>
      <c r="R85" s="13"/>
      <c r="S85" s="13"/>
      <c r="T85" s="13"/>
      <c r="U85" s="13"/>
      <c r="V85" s="13"/>
      <c r="W85" s="136"/>
    </row>
    <row r="86" spans="1:23" s="50" customFormat="1" ht="15" x14ac:dyDescent="0.25">
      <c r="A86" s="342"/>
      <c r="B86" s="130" t="s">
        <v>122</v>
      </c>
      <c r="C86" s="48" t="s">
        <v>123</v>
      </c>
      <c r="D86" s="148">
        <f>+D87+D91+D93</f>
        <v>245000000</v>
      </c>
      <c r="E86" s="148">
        <f t="shared" ref="E86:J86" si="42">+E87+E91+E93</f>
        <v>1967041735.6700001</v>
      </c>
      <c r="F86" s="148">
        <f t="shared" si="42"/>
        <v>2212041735.6700001</v>
      </c>
      <c r="G86" s="148">
        <f t="shared" si="42"/>
        <v>0</v>
      </c>
      <c r="H86" s="148">
        <f t="shared" si="42"/>
        <v>179247755</v>
      </c>
      <c r="I86" s="148">
        <f t="shared" si="42"/>
        <v>179247755</v>
      </c>
      <c r="J86" s="148">
        <f t="shared" si="42"/>
        <v>2032793980.6700001</v>
      </c>
      <c r="K86" s="291">
        <f t="shared" si="25"/>
        <v>8.1032718374867405E-2</v>
      </c>
      <c r="L86" s="49"/>
      <c r="M86" s="49"/>
      <c r="N86" s="171"/>
      <c r="O86" s="171"/>
      <c r="P86" s="49"/>
      <c r="Q86" s="49"/>
      <c r="R86" s="49"/>
      <c r="S86" s="49"/>
      <c r="T86" s="49"/>
      <c r="U86" s="49"/>
      <c r="V86" s="49"/>
      <c r="W86" s="165"/>
    </row>
    <row r="87" spans="1:23" s="50" customFormat="1" ht="15" x14ac:dyDescent="0.25">
      <c r="A87" s="342"/>
      <c r="B87" s="50" t="s">
        <v>124</v>
      </c>
      <c r="C87" s="50" t="s">
        <v>125</v>
      </c>
      <c r="D87" s="148">
        <f>SUM(D88:D90)</f>
        <v>228000000</v>
      </c>
      <c r="E87" s="148">
        <f t="shared" ref="E87:J87" si="43">SUM(E88:E90)</f>
        <v>1167041735.6700001</v>
      </c>
      <c r="F87" s="148">
        <f t="shared" si="43"/>
        <v>1395041735.6700001</v>
      </c>
      <c r="G87" s="148">
        <f t="shared" si="43"/>
        <v>0</v>
      </c>
      <c r="H87" s="148">
        <f t="shared" si="43"/>
        <v>179247755</v>
      </c>
      <c r="I87" s="148">
        <f t="shared" si="43"/>
        <v>179247755</v>
      </c>
      <c r="J87" s="148">
        <f t="shared" si="43"/>
        <v>1215793980.6700001</v>
      </c>
      <c r="K87" s="291">
        <f t="shared" si="25"/>
        <v>0.12848917019239733</v>
      </c>
      <c r="L87" s="49"/>
      <c r="M87" s="49"/>
      <c r="N87" s="171"/>
      <c r="O87" s="171"/>
      <c r="P87" s="49"/>
      <c r="Q87" s="49"/>
      <c r="R87" s="49"/>
      <c r="S87" s="49"/>
      <c r="T87" s="49"/>
      <c r="U87" s="49"/>
      <c r="V87" s="49"/>
      <c r="W87" s="165"/>
    </row>
    <row r="88" spans="1:23" s="53" customFormat="1" x14ac:dyDescent="0.2">
      <c r="A88" s="342" t="s">
        <v>54</v>
      </c>
      <c r="B88" s="53" t="s">
        <v>126</v>
      </c>
      <c r="C88" s="53" t="s">
        <v>127</v>
      </c>
      <c r="D88" s="62">
        <v>0</v>
      </c>
      <c r="E88" s="62">
        <v>479957649.26999998</v>
      </c>
      <c r="F88" s="135">
        <f t="shared" si="26"/>
        <v>479957649.26999998</v>
      </c>
      <c r="G88" s="85">
        <v>0</v>
      </c>
      <c r="H88" s="261">
        <f t="shared" si="28"/>
        <v>179247755</v>
      </c>
      <c r="I88" s="135">
        <v>179247755</v>
      </c>
      <c r="J88" s="79">
        <f>+F88-I88</f>
        <v>300709894.26999998</v>
      </c>
      <c r="K88" s="334">
        <f t="shared" si="25"/>
        <v>0.3734657740586696</v>
      </c>
      <c r="L88" s="13"/>
      <c r="M88" s="13"/>
      <c r="N88" s="169"/>
      <c r="O88" s="169"/>
      <c r="P88" s="13"/>
      <c r="Q88" s="13"/>
      <c r="R88" s="13"/>
      <c r="S88" s="13"/>
      <c r="T88" s="13"/>
      <c r="U88" s="13"/>
      <c r="V88" s="13"/>
      <c r="W88" s="136"/>
    </row>
    <row r="89" spans="1:23" s="53" customFormat="1" x14ac:dyDescent="0.2">
      <c r="A89" s="342" t="s">
        <v>54</v>
      </c>
      <c r="B89" s="53" t="s">
        <v>128</v>
      </c>
      <c r="C89" s="310" t="s">
        <v>129</v>
      </c>
      <c r="D89" s="149">
        <v>28000000</v>
      </c>
      <c r="E89" s="62">
        <v>234000000</v>
      </c>
      <c r="F89" s="135">
        <f t="shared" si="26"/>
        <v>262000000</v>
      </c>
      <c r="G89" s="85">
        <f t="shared" si="27"/>
        <v>0</v>
      </c>
      <c r="H89" s="261">
        <f t="shared" si="28"/>
        <v>0</v>
      </c>
      <c r="I89" s="135">
        <v>0</v>
      </c>
      <c r="J89" s="79">
        <f>+F89-I89</f>
        <v>262000000</v>
      </c>
      <c r="K89" s="334">
        <f t="shared" si="25"/>
        <v>0</v>
      </c>
      <c r="L89" s="13"/>
      <c r="M89" s="13"/>
      <c r="N89" s="169"/>
      <c r="O89" s="169"/>
      <c r="P89" s="13"/>
      <c r="Q89" s="13"/>
      <c r="R89" s="13"/>
      <c r="S89" s="13"/>
      <c r="T89" s="13"/>
      <c r="U89" s="13"/>
      <c r="V89" s="13"/>
      <c r="W89" s="136"/>
    </row>
    <row r="90" spans="1:23" s="53" customFormat="1" x14ac:dyDescent="0.2">
      <c r="A90" s="342" t="s">
        <v>54</v>
      </c>
      <c r="B90" s="53" t="s">
        <v>130</v>
      </c>
      <c r="C90" s="310" t="s">
        <v>131</v>
      </c>
      <c r="D90" s="149">
        <v>200000000</v>
      </c>
      <c r="E90" s="62">
        <v>453084086.39999998</v>
      </c>
      <c r="F90" s="135">
        <f t="shared" si="26"/>
        <v>653084086.39999998</v>
      </c>
      <c r="G90" s="85">
        <f t="shared" si="27"/>
        <v>0</v>
      </c>
      <c r="H90" s="261">
        <f t="shared" si="28"/>
        <v>0</v>
      </c>
      <c r="I90" s="135">
        <v>0</v>
      </c>
      <c r="J90" s="79">
        <f>+F90-I90</f>
        <v>653084086.39999998</v>
      </c>
      <c r="K90" s="334">
        <f t="shared" si="25"/>
        <v>0</v>
      </c>
      <c r="L90" s="13"/>
      <c r="M90" s="13"/>
      <c r="N90" s="169"/>
      <c r="O90" s="169"/>
      <c r="P90" s="13"/>
      <c r="Q90" s="13"/>
      <c r="R90" s="13"/>
      <c r="S90" s="13"/>
      <c r="T90" s="13"/>
      <c r="U90" s="13"/>
      <c r="V90" s="13"/>
      <c r="W90" s="136"/>
    </row>
    <row r="91" spans="1:23" s="265" customFormat="1" ht="15" x14ac:dyDescent="0.25">
      <c r="A91" s="343"/>
      <c r="B91" s="314">
        <v>5.0199999999999996</v>
      </c>
      <c r="C91" s="316" t="s">
        <v>180</v>
      </c>
      <c r="D91" s="266">
        <f>D92</f>
        <v>0</v>
      </c>
      <c r="E91" s="266">
        <f t="shared" ref="E91:F91" si="44">E92</f>
        <v>800000000</v>
      </c>
      <c r="F91" s="266">
        <f t="shared" si="44"/>
        <v>800000000</v>
      </c>
      <c r="G91" s="266">
        <f t="shared" ref="G91" si="45">G92</f>
        <v>0</v>
      </c>
      <c r="H91" s="266">
        <f t="shared" ref="H91" si="46">H92</f>
        <v>0</v>
      </c>
      <c r="I91" s="266">
        <f t="shared" ref="I91" si="47">I92</f>
        <v>0</v>
      </c>
      <c r="J91" s="266">
        <f t="shared" ref="J91" si="48">J92</f>
        <v>800000000</v>
      </c>
      <c r="K91" s="291">
        <f t="shared" si="25"/>
        <v>0</v>
      </c>
      <c r="L91" s="49"/>
      <c r="M91" s="49"/>
      <c r="N91" s="171"/>
      <c r="O91" s="171"/>
      <c r="P91" s="49"/>
      <c r="Q91" s="49"/>
      <c r="R91" s="49"/>
      <c r="S91" s="49"/>
      <c r="T91" s="49"/>
      <c r="U91" s="49"/>
      <c r="V91" s="49"/>
      <c r="W91" s="267"/>
    </row>
    <row r="92" spans="1:23" s="212" customFormat="1" x14ac:dyDescent="0.2">
      <c r="A92" s="344" t="s">
        <v>36</v>
      </c>
      <c r="B92" s="212" t="s">
        <v>148</v>
      </c>
      <c r="C92" s="317" t="s">
        <v>147</v>
      </c>
      <c r="D92" s="214">
        <v>0</v>
      </c>
      <c r="E92" s="215">
        <v>800000000</v>
      </c>
      <c r="F92" s="282">
        <v>800000000</v>
      </c>
      <c r="G92" s="217">
        <v>0</v>
      </c>
      <c r="H92" s="264">
        <v>0</v>
      </c>
      <c r="I92" s="216">
        <v>0</v>
      </c>
      <c r="J92" s="81">
        <f>+F92-I92</f>
        <v>800000000</v>
      </c>
      <c r="K92" s="334">
        <f t="shared" si="25"/>
        <v>0</v>
      </c>
      <c r="L92" s="13"/>
      <c r="M92" s="13"/>
      <c r="N92" s="169"/>
      <c r="O92" s="169"/>
      <c r="P92" s="13"/>
      <c r="Q92" s="13"/>
      <c r="R92" s="13"/>
      <c r="S92" s="13"/>
      <c r="T92" s="13"/>
      <c r="U92" s="13"/>
      <c r="V92" s="13"/>
      <c r="W92" s="313"/>
    </row>
    <row r="93" spans="1:23" s="265" customFormat="1" ht="15" x14ac:dyDescent="0.25">
      <c r="A93" s="343"/>
      <c r="B93" s="265" t="s">
        <v>132</v>
      </c>
      <c r="C93" s="265" t="s">
        <v>133</v>
      </c>
      <c r="D93" s="266">
        <f>D94</f>
        <v>17000000</v>
      </c>
      <c r="E93" s="266">
        <f t="shared" ref="E93:J93" si="49">E94</f>
        <v>0</v>
      </c>
      <c r="F93" s="266">
        <f t="shared" si="49"/>
        <v>17000000</v>
      </c>
      <c r="G93" s="266">
        <f t="shared" si="49"/>
        <v>0</v>
      </c>
      <c r="H93" s="266">
        <f t="shared" si="49"/>
        <v>0</v>
      </c>
      <c r="I93" s="266">
        <f t="shared" si="49"/>
        <v>0</v>
      </c>
      <c r="J93" s="266">
        <f t="shared" si="49"/>
        <v>17000000</v>
      </c>
      <c r="K93" s="291">
        <f t="shared" si="25"/>
        <v>0</v>
      </c>
      <c r="L93" s="49"/>
      <c r="M93" s="49"/>
      <c r="N93" s="171"/>
      <c r="O93" s="171"/>
      <c r="P93" s="49"/>
      <c r="Q93" s="49"/>
      <c r="R93" s="49"/>
      <c r="S93" s="49"/>
      <c r="T93" s="49"/>
      <c r="U93" s="49"/>
      <c r="V93" s="49"/>
      <c r="W93" s="267"/>
    </row>
    <row r="94" spans="1:23" s="53" customFormat="1" x14ac:dyDescent="0.2">
      <c r="A94" s="345" t="s">
        <v>54</v>
      </c>
      <c r="B94" s="53" t="s">
        <v>134</v>
      </c>
      <c r="C94" s="310" t="s">
        <v>135</v>
      </c>
      <c r="D94" s="149">
        <v>17000000</v>
      </c>
      <c r="E94" s="62">
        <v>0</v>
      </c>
      <c r="F94" s="135">
        <f t="shared" si="26"/>
        <v>17000000</v>
      </c>
      <c r="G94" s="85">
        <f t="shared" si="27"/>
        <v>0</v>
      </c>
      <c r="H94" s="85">
        <f t="shared" si="28"/>
        <v>0</v>
      </c>
      <c r="I94" s="135">
        <v>0</v>
      </c>
      <c r="J94" s="79">
        <f>+F94-I94</f>
        <v>17000000</v>
      </c>
      <c r="K94" s="334">
        <f t="shared" si="25"/>
        <v>0</v>
      </c>
      <c r="N94" s="56"/>
      <c r="O94" s="56"/>
    </row>
    <row r="95" spans="1:23" s="50" customFormat="1" ht="15" x14ac:dyDescent="0.25">
      <c r="A95" s="346"/>
      <c r="B95" s="50">
        <v>6</v>
      </c>
      <c r="C95" s="265" t="s">
        <v>181</v>
      </c>
      <c r="D95" s="150">
        <f>D96</f>
        <v>0</v>
      </c>
      <c r="E95" s="150">
        <f t="shared" ref="E95:I95" si="50">E96</f>
        <v>5556139.5999999996</v>
      </c>
      <c r="F95" s="150">
        <f t="shared" si="50"/>
        <v>5556139.5999999996</v>
      </c>
      <c r="G95" s="150">
        <f t="shared" si="50"/>
        <v>0</v>
      </c>
      <c r="H95" s="150">
        <f t="shared" si="50"/>
        <v>5556139.5999999996</v>
      </c>
      <c r="I95" s="150">
        <f t="shared" si="50"/>
        <v>5556139.5999999996</v>
      </c>
      <c r="J95" s="150">
        <f>J96</f>
        <v>0</v>
      </c>
      <c r="K95" s="291">
        <f t="shared" si="25"/>
        <v>1</v>
      </c>
      <c r="N95" s="65"/>
      <c r="O95" s="65"/>
    </row>
    <row r="96" spans="1:23" s="53" customFormat="1" x14ac:dyDescent="0.2">
      <c r="A96" s="345" t="s">
        <v>52</v>
      </c>
      <c r="B96" s="53" t="s">
        <v>67</v>
      </c>
      <c r="C96" s="310" t="s">
        <v>182</v>
      </c>
      <c r="D96" s="149">
        <v>0</v>
      </c>
      <c r="E96" s="62">
        <v>5556139.5999999996</v>
      </c>
      <c r="F96" s="62">
        <v>5556139.5999999996</v>
      </c>
      <c r="G96" s="85">
        <v>0</v>
      </c>
      <c r="H96" s="85">
        <f t="shared" si="28"/>
        <v>5556139.5999999996</v>
      </c>
      <c r="I96" s="135">
        <v>5556139.5999999996</v>
      </c>
      <c r="J96" s="79">
        <f>+F96-I96</f>
        <v>0</v>
      </c>
      <c r="K96" s="334">
        <f t="shared" si="25"/>
        <v>1</v>
      </c>
      <c r="N96" s="56"/>
      <c r="O96" s="56"/>
    </row>
    <row r="97" spans="1:23" s="270" customFormat="1" ht="15.75" thickBot="1" x14ac:dyDescent="0.3">
      <c r="A97" s="396" t="s">
        <v>69</v>
      </c>
      <c r="B97" s="397"/>
      <c r="C97" s="397"/>
      <c r="D97" s="268">
        <f>+D53+D70+D86+D95</f>
        <v>2462336000</v>
      </c>
      <c r="E97" s="268">
        <f t="shared" ref="E97:J97" si="51">+E53+E70+E86+E95</f>
        <v>928597875.2700001</v>
      </c>
      <c r="F97" s="268">
        <f t="shared" si="51"/>
        <v>3390933875.27</v>
      </c>
      <c r="G97" s="331">
        <f t="shared" si="51"/>
        <v>0</v>
      </c>
      <c r="H97" s="268">
        <f>+H53+H70+H86+H95</f>
        <v>212803894.59999999</v>
      </c>
      <c r="I97" s="268">
        <f t="shared" si="51"/>
        <v>212803894.59999999</v>
      </c>
      <c r="J97" s="268">
        <f t="shared" si="51"/>
        <v>3178129980.6700001</v>
      </c>
      <c r="K97" s="292">
        <f t="shared" si="25"/>
        <v>6.2756722020436237E-2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269"/>
    </row>
    <row r="98" spans="1:23" ht="15" thickBot="1" x14ac:dyDescent="0.25">
      <c r="A98" s="5"/>
      <c r="B98" s="6"/>
      <c r="C98" s="7"/>
      <c r="D98" s="8"/>
      <c r="E98" s="8"/>
      <c r="F98" s="9"/>
      <c r="G98" s="9"/>
      <c r="H98" s="9"/>
      <c r="I98" s="8"/>
      <c r="J98" s="10"/>
      <c r="K98" s="296"/>
    </row>
    <row r="99" spans="1:23" ht="15.75" x14ac:dyDescent="0.25">
      <c r="A99" s="379" t="str">
        <f>+A47</f>
        <v>OFICINA DE COOPERACION INTERNACIONAL DE LA SALUD (OCIS)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1"/>
    </row>
    <row r="100" spans="1:23" s="53" customFormat="1" ht="15.75" x14ac:dyDescent="0.25">
      <c r="A100" s="376" t="str">
        <f>+A48</f>
        <v>EJECUCION PRESUPUESTARIA DE EGRESOS  II  TRIMESTRE 2017</v>
      </c>
      <c r="B100" s="377"/>
      <c r="C100" s="377"/>
      <c r="D100" s="377"/>
      <c r="E100" s="377"/>
      <c r="F100" s="377"/>
      <c r="G100" s="377"/>
      <c r="H100" s="377"/>
      <c r="I100" s="377"/>
      <c r="J100" s="377"/>
      <c r="K100" s="378"/>
      <c r="L100" s="13"/>
      <c r="M100" s="13"/>
      <c r="N100" s="169"/>
      <c r="O100" s="169"/>
      <c r="P100" s="13"/>
      <c r="Q100" s="13"/>
      <c r="R100" s="13"/>
      <c r="S100" s="13"/>
      <c r="T100" s="13"/>
      <c r="U100" s="13"/>
      <c r="V100" s="13"/>
      <c r="W100" s="136"/>
    </row>
    <row r="101" spans="1:23" s="53" customFormat="1" ht="15.75" x14ac:dyDescent="0.25">
      <c r="A101" s="376" t="s">
        <v>136</v>
      </c>
      <c r="B101" s="377"/>
      <c r="C101" s="377"/>
      <c r="D101" s="377"/>
      <c r="E101" s="377"/>
      <c r="F101" s="377"/>
      <c r="G101" s="377"/>
      <c r="H101" s="377"/>
      <c r="I101" s="377"/>
      <c r="J101" s="377"/>
      <c r="K101" s="378"/>
      <c r="L101" s="13"/>
      <c r="M101" s="13"/>
      <c r="N101" s="169"/>
      <c r="O101" s="169"/>
      <c r="P101" s="13"/>
      <c r="Q101" s="13"/>
      <c r="R101" s="13"/>
      <c r="S101" s="13"/>
      <c r="T101" s="13"/>
      <c r="U101" s="13"/>
      <c r="V101" s="13"/>
      <c r="W101" s="136"/>
    </row>
    <row r="102" spans="1:23" s="120" customFormat="1" ht="15.75" x14ac:dyDescent="0.25">
      <c r="A102" s="391" t="s">
        <v>2</v>
      </c>
      <c r="B102" s="392"/>
      <c r="C102" s="392"/>
      <c r="D102" s="392"/>
      <c r="E102" s="392"/>
      <c r="F102" s="392"/>
      <c r="G102" s="392"/>
      <c r="H102" s="392"/>
      <c r="I102" s="392"/>
      <c r="J102" s="392"/>
      <c r="K102" s="393"/>
      <c r="L102" s="98"/>
      <c r="M102" s="98"/>
      <c r="N102" s="11"/>
      <c r="O102" s="11"/>
      <c r="P102" s="98"/>
      <c r="Q102" s="98"/>
      <c r="R102" s="98"/>
      <c r="S102" s="98"/>
      <c r="T102" s="98"/>
      <c r="U102" s="98"/>
      <c r="V102" s="98"/>
      <c r="W102" s="156"/>
    </row>
    <row r="103" spans="1:23" s="120" customFormat="1" ht="16.5" thickBot="1" x14ac:dyDescent="0.3">
      <c r="A103" s="99"/>
      <c r="B103" s="100"/>
      <c r="C103" s="100"/>
      <c r="D103" s="154"/>
      <c r="E103" s="111"/>
      <c r="F103" s="100"/>
      <c r="G103" s="100"/>
      <c r="H103" s="100"/>
      <c r="I103" s="111"/>
      <c r="J103" s="100"/>
      <c r="K103" s="297"/>
      <c r="L103" s="98"/>
      <c r="M103" s="98"/>
      <c r="N103" s="11"/>
      <c r="O103" s="11"/>
      <c r="P103" s="98"/>
      <c r="Q103" s="98"/>
      <c r="R103" s="98"/>
      <c r="S103" s="98"/>
      <c r="T103" s="98"/>
      <c r="U103" s="98"/>
      <c r="V103" s="98"/>
      <c r="W103" s="156"/>
    </row>
    <row r="104" spans="1:23" s="117" customFormat="1" ht="30.75" thickBot="1" x14ac:dyDescent="0.25">
      <c r="A104" s="336" t="s">
        <v>3</v>
      </c>
      <c r="B104" s="90" t="s">
        <v>4</v>
      </c>
      <c r="C104" s="91" t="s">
        <v>5</v>
      </c>
      <c r="D104" s="92" t="s">
        <v>6</v>
      </c>
      <c r="E104" s="109" t="s">
        <v>7</v>
      </c>
      <c r="F104" s="92" t="s">
        <v>8</v>
      </c>
      <c r="G104" s="151" t="s">
        <v>9</v>
      </c>
      <c r="H104" s="151" t="s">
        <v>163</v>
      </c>
      <c r="I104" s="109" t="s">
        <v>60</v>
      </c>
      <c r="J104" s="104" t="s">
        <v>11</v>
      </c>
      <c r="K104" s="289" t="s">
        <v>12</v>
      </c>
      <c r="L104" s="14"/>
      <c r="M104" s="14"/>
      <c r="N104" s="170"/>
      <c r="O104" s="170"/>
      <c r="P104" s="14"/>
      <c r="Q104" s="14"/>
      <c r="R104" s="14"/>
      <c r="S104" s="14"/>
      <c r="T104" s="14"/>
      <c r="U104" s="14"/>
      <c r="V104" s="14"/>
      <c r="W104" s="137"/>
    </row>
    <row r="105" spans="1:23" s="258" customFormat="1" ht="15" hidden="1" x14ac:dyDescent="0.25">
      <c r="A105" s="339"/>
      <c r="B105" s="47" t="s">
        <v>71</v>
      </c>
      <c r="C105" s="48" t="s">
        <v>72</v>
      </c>
      <c r="D105" s="61">
        <f>D106</f>
        <v>0</v>
      </c>
      <c r="E105" s="61">
        <f t="shared" ref="E105:I106" si="52">E106</f>
        <v>0</v>
      </c>
      <c r="F105" s="61">
        <f>D105+E105</f>
        <v>0</v>
      </c>
      <c r="G105" s="61">
        <f t="shared" si="52"/>
        <v>6</v>
      </c>
      <c r="H105" s="61"/>
      <c r="I105" s="61">
        <f t="shared" si="52"/>
        <v>0</v>
      </c>
      <c r="J105" s="61">
        <v>0</v>
      </c>
      <c r="K105" s="290">
        <v>0</v>
      </c>
      <c r="L105" s="373"/>
      <c r="M105" s="373"/>
      <c r="N105" s="94"/>
      <c r="O105" s="94"/>
      <c r="P105" s="373"/>
      <c r="Q105" s="373"/>
      <c r="R105" s="373"/>
      <c r="S105" s="373"/>
      <c r="T105" s="373"/>
      <c r="U105" s="373"/>
      <c r="V105" s="373"/>
      <c r="W105" s="166"/>
    </row>
    <row r="106" spans="1:23" s="258" customFormat="1" ht="15" hidden="1" x14ac:dyDescent="0.25">
      <c r="A106" s="339"/>
      <c r="B106" s="118" t="s">
        <v>94</v>
      </c>
      <c r="C106" s="146" t="s">
        <v>95</v>
      </c>
      <c r="D106" s="61">
        <f>D107</f>
        <v>0</v>
      </c>
      <c r="E106" s="61">
        <f t="shared" si="52"/>
        <v>0</v>
      </c>
      <c r="F106" s="61">
        <f t="shared" ref="F106:F107" si="53">D106+E106</f>
        <v>0</v>
      </c>
      <c r="G106" s="61">
        <f t="shared" si="52"/>
        <v>6</v>
      </c>
      <c r="H106" s="61"/>
      <c r="I106" s="61">
        <f t="shared" si="52"/>
        <v>0</v>
      </c>
      <c r="J106" s="61">
        <v>0</v>
      </c>
      <c r="K106" s="290">
        <v>0</v>
      </c>
      <c r="L106" s="373"/>
      <c r="M106" s="373"/>
      <c r="N106" s="94"/>
      <c r="O106" s="94"/>
      <c r="P106" s="373"/>
      <c r="Q106" s="373"/>
      <c r="R106" s="373"/>
      <c r="S106" s="373"/>
      <c r="T106" s="373"/>
      <c r="U106" s="373"/>
      <c r="V106" s="373"/>
      <c r="W106" s="166"/>
    </row>
    <row r="107" spans="1:23" s="117" customFormat="1" hidden="1" x14ac:dyDescent="0.2">
      <c r="A107" s="75" t="s">
        <v>137</v>
      </c>
      <c r="B107" s="144" t="s">
        <v>138</v>
      </c>
      <c r="C107" s="145" t="s">
        <v>139</v>
      </c>
      <c r="D107" s="62">
        <v>0</v>
      </c>
      <c r="E107" s="62">
        <v>0</v>
      </c>
      <c r="F107" s="62">
        <f t="shared" si="53"/>
        <v>0</v>
      </c>
      <c r="G107" s="62">
        <v>6</v>
      </c>
      <c r="H107" s="62"/>
      <c r="I107" s="62">
        <v>0</v>
      </c>
      <c r="J107" s="62">
        <v>0</v>
      </c>
      <c r="K107" s="298">
        <v>0</v>
      </c>
      <c r="L107" s="14"/>
      <c r="M107" s="14"/>
      <c r="N107" s="170"/>
      <c r="O107" s="170"/>
      <c r="P107" s="14"/>
      <c r="Q107" s="14"/>
      <c r="R107" s="14"/>
      <c r="S107" s="14"/>
      <c r="T107" s="14"/>
      <c r="U107" s="14"/>
      <c r="V107" s="14"/>
      <c r="W107" s="137"/>
    </row>
    <row r="108" spans="1:23" s="258" customFormat="1" ht="18" hidden="1" customHeight="1" x14ac:dyDescent="0.25">
      <c r="A108" s="339"/>
      <c r="B108" s="47" t="s">
        <v>102</v>
      </c>
      <c r="C108" s="48" t="s">
        <v>103</v>
      </c>
      <c r="D108" s="61">
        <f>D109</f>
        <v>0</v>
      </c>
      <c r="E108" s="61">
        <f t="shared" ref="E108:I109" si="54">E109</f>
        <v>0</v>
      </c>
      <c r="F108" s="61">
        <f t="shared" si="54"/>
        <v>0</v>
      </c>
      <c r="G108" s="61">
        <f t="shared" si="54"/>
        <v>6</v>
      </c>
      <c r="H108" s="61"/>
      <c r="I108" s="61">
        <f t="shared" si="54"/>
        <v>0</v>
      </c>
      <c r="J108" s="61">
        <v>0</v>
      </c>
      <c r="K108" s="290">
        <v>0</v>
      </c>
      <c r="L108" s="373"/>
      <c r="M108" s="373"/>
      <c r="N108" s="94"/>
      <c r="O108" s="94"/>
      <c r="P108" s="373"/>
      <c r="Q108" s="373"/>
      <c r="R108" s="373"/>
      <c r="S108" s="373"/>
      <c r="T108" s="373"/>
      <c r="U108" s="373"/>
      <c r="V108" s="373"/>
      <c r="W108" s="166"/>
    </row>
    <row r="109" spans="1:23" s="258" customFormat="1" ht="15" hidden="1" x14ac:dyDescent="0.25">
      <c r="A109" s="339"/>
      <c r="B109" s="126" t="s">
        <v>112</v>
      </c>
      <c r="C109" s="48" t="s">
        <v>113</v>
      </c>
      <c r="D109" s="61">
        <f>D110</f>
        <v>0</v>
      </c>
      <c r="E109" s="61">
        <f t="shared" si="54"/>
        <v>0</v>
      </c>
      <c r="F109" s="61">
        <f t="shared" si="54"/>
        <v>0</v>
      </c>
      <c r="G109" s="61">
        <f t="shared" si="54"/>
        <v>6</v>
      </c>
      <c r="H109" s="61"/>
      <c r="I109" s="61">
        <f t="shared" si="54"/>
        <v>0</v>
      </c>
      <c r="J109" s="61">
        <v>0</v>
      </c>
      <c r="K109" s="290">
        <v>0</v>
      </c>
      <c r="L109" s="373"/>
      <c r="M109" s="373"/>
      <c r="N109" s="94"/>
      <c r="O109" s="94"/>
      <c r="P109" s="373"/>
      <c r="Q109" s="373"/>
      <c r="R109" s="373"/>
      <c r="S109" s="373"/>
      <c r="T109" s="373"/>
      <c r="U109" s="373"/>
      <c r="V109" s="373"/>
      <c r="W109" s="166"/>
    </row>
    <row r="110" spans="1:23" s="117" customFormat="1" hidden="1" x14ac:dyDescent="0.2">
      <c r="A110" s="347" t="s">
        <v>36</v>
      </c>
      <c r="B110" s="272" t="s">
        <v>140</v>
      </c>
      <c r="C110" s="300" t="s">
        <v>141</v>
      </c>
      <c r="D110" s="215">
        <v>0</v>
      </c>
      <c r="E110" s="215">
        <v>0</v>
      </c>
      <c r="F110" s="215">
        <v>0</v>
      </c>
      <c r="G110" s="215">
        <v>6</v>
      </c>
      <c r="H110" s="215"/>
      <c r="I110" s="215">
        <v>0</v>
      </c>
      <c r="J110" s="215">
        <v>0</v>
      </c>
      <c r="K110" s="301">
        <v>0</v>
      </c>
      <c r="L110" s="14"/>
      <c r="M110" s="14"/>
      <c r="N110" s="170"/>
      <c r="O110" s="170"/>
      <c r="P110" s="14"/>
      <c r="Q110" s="14"/>
      <c r="R110" s="14"/>
      <c r="S110" s="14"/>
      <c r="T110" s="14"/>
      <c r="U110" s="14"/>
      <c r="V110" s="14"/>
      <c r="W110" s="137"/>
    </row>
    <row r="111" spans="1:23" s="260" customFormat="1" ht="15" x14ac:dyDescent="0.25">
      <c r="A111" s="348"/>
      <c r="B111" s="302" t="s">
        <v>71</v>
      </c>
      <c r="C111" s="303" t="s">
        <v>72</v>
      </c>
      <c r="D111" s="304">
        <f>+D112</f>
        <v>0</v>
      </c>
      <c r="E111" s="304">
        <f t="shared" ref="E111:E112" si="55">+E112</f>
        <v>19700000</v>
      </c>
      <c r="F111" s="304">
        <f t="shared" ref="F111:F112" si="56">+F112</f>
        <v>19700000</v>
      </c>
      <c r="G111" s="304">
        <f t="shared" ref="G111:G112" si="57">+G112</f>
        <v>0</v>
      </c>
      <c r="H111" s="304">
        <f t="shared" ref="H111:H112" si="58">+H112</f>
        <v>0</v>
      </c>
      <c r="I111" s="304">
        <f t="shared" ref="I111:I112" si="59">+I112</f>
        <v>0</v>
      </c>
      <c r="J111" s="304">
        <f t="shared" ref="J111:J112" si="60">+J112</f>
        <v>19700000</v>
      </c>
      <c r="K111" s="305">
        <f>+I111/F111</f>
        <v>0</v>
      </c>
      <c r="L111" s="373"/>
      <c r="M111" s="373"/>
      <c r="N111" s="94"/>
      <c r="O111" s="94"/>
      <c r="P111" s="373"/>
      <c r="Q111" s="373"/>
      <c r="R111" s="373"/>
      <c r="S111" s="373"/>
      <c r="T111" s="373"/>
      <c r="U111" s="373"/>
      <c r="V111" s="373"/>
      <c r="W111" s="166"/>
    </row>
    <row r="112" spans="1:23" s="263" customFormat="1" ht="15" x14ac:dyDescent="0.25">
      <c r="A112" s="339"/>
      <c r="B112" s="118" t="s">
        <v>94</v>
      </c>
      <c r="C112" s="146" t="s">
        <v>95</v>
      </c>
      <c r="D112" s="61">
        <f>+D113</f>
        <v>0</v>
      </c>
      <c r="E112" s="61">
        <f t="shared" si="55"/>
        <v>19700000</v>
      </c>
      <c r="F112" s="61">
        <f t="shared" si="56"/>
        <v>19700000</v>
      </c>
      <c r="G112" s="61">
        <f t="shared" si="57"/>
        <v>0</v>
      </c>
      <c r="H112" s="61">
        <f t="shared" si="58"/>
        <v>0</v>
      </c>
      <c r="I112" s="61">
        <f t="shared" si="59"/>
        <v>0</v>
      </c>
      <c r="J112" s="61">
        <f t="shared" si="60"/>
        <v>19700000</v>
      </c>
      <c r="K112" s="290">
        <f t="shared" ref="K112:K137" si="61">+I112/F112</f>
        <v>0</v>
      </c>
      <c r="L112" s="373"/>
      <c r="M112" s="373"/>
      <c r="N112" s="94"/>
      <c r="O112" s="94"/>
      <c r="P112" s="373"/>
      <c r="Q112" s="373"/>
      <c r="R112" s="373"/>
      <c r="S112" s="373"/>
      <c r="T112" s="373"/>
      <c r="U112" s="373"/>
      <c r="V112" s="373"/>
      <c r="W112" s="274"/>
    </row>
    <row r="113" spans="1:23" s="117" customFormat="1" ht="15" x14ac:dyDescent="0.2">
      <c r="A113" s="75" t="s">
        <v>137</v>
      </c>
      <c r="B113" s="144" t="s">
        <v>138</v>
      </c>
      <c r="C113" s="307" t="s">
        <v>183</v>
      </c>
      <c r="D113" s="275">
        <v>0</v>
      </c>
      <c r="E113" s="275">
        <v>19700000</v>
      </c>
      <c r="F113" s="275">
        <f>+D113+E113</f>
        <v>19700000</v>
      </c>
      <c r="G113" s="62">
        <v>0</v>
      </c>
      <c r="H113" s="62">
        <f>+I113-G113</f>
        <v>0</v>
      </c>
      <c r="I113" s="62">
        <v>0</v>
      </c>
      <c r="J113" s="62">
        <f>+F113-I113</f>
        <v>19700000</v>
      </c>
      <c r="K113" s="290">
        <f t="shared" si="61"/>
        <v>0</v>
      </c>
      <c r="L113" s="137"/>
      <c r="N113" s="57"/>
      <c r="O113" s="57"/>
    </row>
    <row r="114" spans="1:23" s="260" customFormat="1" ht="15" x14ac:dyDescent="0.25">
      <c r="A114" s="339"/>
      <c r="B114" s="47" t="s">
        <v>102</v>
      </c>
      <c r="C114" s="277" t="s">
        <v>103</v>
      </c>
      <c r="D114" s="276">
        <f>+D115+D117</f>
        <v>0</v>
      </c>
      <c r="E114" s="276">
        <f t="shared" ref="E114" si="62">+E115+E117</f>
        <v>66612237.469999999</v>
      </c>
      <c r="F114" s="276">
        <f t="shared" ref="F114" si="63">+F115+F117</f>
        <v>66612237.469999999</v>
      </c>
      <c r="G114" s="276">
        <f t="shared" ref="G114" si="64">+G115+G117</f>
        <v>0</v>
      </c>
      <c r="H114" s="276">
        <f t="shared" ref="H114" si="65">+H115+H117</f>
        <v>47612237.469999999</v>
      </c>
      <c r="I114" s="276">
        <f t="shared" ref="I114" si="66">+I115+I117</f>
        <v>47612237.469999999</v>
      </c>
      <c r="J114" s="276">
        <f t="shared" ref="J114" si="67">+J115+J117</f>
        <v>19000000</v>
      </c>
      <c r="K114" s="290">
        <f t="shared" si="61"/>
        <v>0.71476712505630835</v>
      </c>
      <c r="L114" s="373"/>
      <c r="M114" s="373"/>
      <c r="N114" s="94"/>
      <c r="O114" s="94"/>
      <c r="P114" s="373"/>
      <c r="Q114" s="373"/>
      <c r="R114" s="373"/>
      <c r="S114" s="373"/>
      <c r="T114" s="373"/>
      <c r="U114" s="373"/>
      <c r="V114" s="373"/>
      <c r="W114" s="166"/>
    </row>
    <row r="115" spans="1:23" s="260" customFormat="1" ht="15" x14ac:dyDescent="0.25">
      <c r="A115" s="330"/>
      <c r="B115" s="47" t="s">
        <v>108</v>
      </c>
      <c r="C115" s="277" t="s">
        <v>109</v>
      </c>
      <c r="D115" s="276">
        <v>0</v>
      </c>
      <c r="E115" s="276">
        <f>E116</f>
        <v>8742237.4700000007</v>
      </c>
      <c r="F115" s="276">
        <f t="shared" ref="F115:J115" si="68">F116</f>
        <v>8742237.4700000007</v>
      </c>
      <c r="G115" s="276">
        <f t="shared" si="68"/>
        <v>0</v>
      </c>
      <c r="H115" s="276">
        <f t="shared" si="68"/>
        <v>8742237.4700000007</v>
      </c>
      <c r="I115" s="276">
        <f t="shared" si="68"/>
        <v>8742237.4700000007</v>
      </c>
      <c r="J115" s="276">
        <f t="shared" si="68"/>
        <v>0</v>
      </c>
      <c r="K115" s="290">
        <f t="shared" si="61"/>
        <v>1</v>
      </c>
      <c r="L115" s="373"/>
      <c r="M115" s="373"/>
      <c r="N115" s="94"/>
      <c r="O115" s="94"/>
      <c r="P115" s="373"/>
      <c r="Q115" s="373"/>
      <c r="R115" s="373"/>
      <c r="S115" s="373"/>
      <c r="T115" s="373"/>
      <c r="U115" s="373"/>
      <c r="V115" s="373"/>
      <c r="W115" s="166"/>
    </row>
    <row r="116" spans="1:23" s="117" customFormat="1" ht="15" x14ac:dyDescent="0.2">
      <c r="A116" s="342" t="s">
        <v>52</v>
      </c>
      <c r="B116" s="53" t="s">
        <v>110</v>
      </c>
      <c r="C116" s="307" t="s">
        <v>111</v>
      </c>
      <c r="D116" s="275">
        <v>0</v>
      </c>
      <c r="E116" s="275">
        <v>8742237.4700000007</v>
      </c>
      <c r="F116" s="275">
        <f>+D116+E116</f>
        <v>8742237.4700000007</v>
      </c>
      <c r="G116" s="62">
        <v>0</v>
      </c>
      <c r="H116" s="62">
        <f>+I116-G116</f>
        <v>8742237.4700000007</v>
      </c>
      <c r="I116" s="58">
        <v>8742237.4700000007</v>
      </c>
      <c r="J116" s="62">
        <f>+F116-I116</f>
        <v>0</v>
      </c>
      <c r="K116" s="290">
        <f t="shared" si="61"/>
        <v>1</v>
      </c>
      <c r="L116" s="14"/>
      <c r="M116" s="14"/>
      <c r="N116" s="170"/>
      <c r="O116" s="170"/>
      <c r="P116" s="14"/>
      <c r="Q116" s="14"/>
      <c r="R116" s="14"/>
      <c r="S116" s="14"/>
      <c r="T116" s="14"/>
      <c r="U116" s="14"/>
      <c r="V116" s="14"/>
      <c r="W116" s="137"/>
    </row>
    <row r="117" spans="1:23" s="260" customFormat="1" ht="15" x14ac:dyDescent="0.25">
      <c r="A117" s="330"/>
      <c r="B117" s="309" t="s">
        <v>112</v>
      </c>
      <c r="C117" s="277" t="s">
        <v>113</v>
      </c>
      <c r="D117" s="276">
        <v>0</v>
      </c>
      <c r="E117" s="276">
        <f>E118+E119</f>
        <v>57870000</v>
      </c>
      <c r="F117" s="276">
        <f t="shared" ref="F117:J117" si="69">F118+F119</f>
        <v>57870000</v>
      </c>
      <c r="G117" s="276">
        <f t="shared" si="69"/>
        <v>0</v>
      </c>
      <c r="H117" s="276">
        <f t="shared" si="69"/>
        <v>38870000</v>
      </c>
      <c r="I117" s="276">
        <f t="shared" si="69"/>
        <v>38870000</v>
      </c>
      <c r="J117" s="276">
        <f t="shared" si="69"/>
        <v>19000000</v>
      </c>
      <c r="K117" s="290">
        <f t="shared" si="61"/>
        <v>0.67167789873855188</v>
      </c>
      <c r="L117" s="373"/>
      <c r="M117" s="373"/>
      <c r="N117" s="94"/>
      <c r="O117" s="94"/>
      <c r="P117" s="373"/>
      <c r="Q117" s="373"/>
      <c r="R117" s="373"/>
      <c r="S117" s="373"/>
      <c r="T117" s="373"/>
      <c r="U117" s="373"/>
      <c r="V117" s="373"/>
      <c r="W117" s="166"/>
    </row>
    <row r="118" spans="1:23" s="117" customFormat="1" ht="15" x14ac:dyDescent="0.2">
      <c r="A118" s="342" t="s">
        <v>36</v>
      </c>
      <c r="B118" s="310" t="s">
        <v>140</v>
      </c>
      <c r="C118" s="307" t="s">
        <v>141</v>
      </c>
      <c r="D118" s="275">
        <v>0</v>
      </c>
      <c r="E118" s="278">
        <v>19000000</v>
      </c>
      <c r="F118" s="275">
        <f t="shared" ref="F118:F119" si="70">+D118+E118</f>
        <v>19000000</v>
      </c>
      <c r="G118" s="62">
        <v>0</v>
      </c>
      <c r="H118" s="62">
        <f t="shared" ref="H118:H119" si="71">+I118-G118</f>
        <v>0</v>
      </c>
      <c r="I118" s="62">
        <v>0</v>
      </c>
      <c r="J118" s="62">
        <f t="shared" ref="J118:J119" si="72">+F118-I118</f>
        <v>19000000</v>
      </c>
      <c r="K118" s="290">
        <f t="shared" si="61"/>
        <v>0</v>
      </c>
      <c r="L118" s="14"/>
      <c r="M118" s="14"/>
      <c r="N118" s="170"/>
      <c r="O118" s="170"/>
      <c r="P118" s="14"/>
      <c r="Q118" s="14"/>
      <c r="R118" s="14"/>
      <c r="S118" s="14"/>
      <c r="T118" s="14"/>
      <c r="U118" s="14"/>
      <c r="V118" s="14"/>
      <c r="W118" s="137"/>
    </row>
    <row r="119" spans="1:23" s="117" customFormat="1" ht="15" x14ac:dyDescent="0.2">
      <c r="A119" s="75" t="s">
        <v>52</v>
      </c>
      <c r="B119" s="144" t="s">
        <v>184</v>
      </c>
      <c r="C119" s="279" t="s">
        <v>185</v>
      </c>
      <c r="D119" s="275">
        <v>0</v>
      </c>
      <c r="E119" s="275">
        <v>38870000</v>
      </c>
      <c r="F119" s="275">
        <f t="shared" si="70"/>
        <v>38870000</v>
      </c>
      <c r="G119" s="62">
        <v>0</v>
      </c>
      <c r="H119" s="62">
        <f t="shared" si="71"/>
        <v>38870000</v>
      </c>
      <c r="I119" s="58">
        <v>38870000</v>
      </c>
      <c r="J119" s="62">
        <f t="shared" si="72"/>
        <v>0</v>
      </c>
      <c r="K119" s="290">
        <f t="shared" si="61"/>
        <v>1</v>
      </c>
      <c r="L119" s="14"/>
      <c r="M119" s="14"/>
      <c r="N119" s="170"/>
      <c r="O119" s="170"/>
      <c r="P119" s="14"/>
      <c r="Q119" s="14"/>
      <c r="R119" s="14"/>
      <c r="S119" s="14"/>
      <c r="T119" s="14"/>
      <c r="U119" s="14"/>
      <c r="V119" s="14"/>
      <c r="W119" s="137"/>
    </row>
    <row r="120" spans="1:23" s="50" customFormat="1" ht="18" customHeight="1" x14ac:dyDescent="0.25">
      <c r="A120" s="76"/>
      <c r="B120" s="66" t="s">
        <v>122</v>
      </c>
      <c r="C120" s="280" t="s">
        <v>123</v>
      </c>
      <c r="D120" s="276">
        <f>+D125+D131</f>
        <v>690722279.48000002</v>
      </c>
      <c r="E120" s="276">
        <f>+E125+E131</f>
        <v>253508158.27000001</v>
      </c>
      <c r="F120" s="276">
        <f t="shared" ref="F120:J120" si="73">+F125+F131</f>
        <v>944230437.75</v>
      </c>
      <c r="G120" s="276">
        <f t="shared" si="73"/>
        <v>64291780.729999997</v>
      </c>
      <c r="H120" s="276">
        <f t="shared" si="73"/>
        <v>91863127.800000012</v>
      </c>
      <c r="I120" s="276">
        <f t="shared" si="73"/>
        <v>156154908.53</v>
      </c>
      <c r="J120" s="276">
        <f t="shared" si="73"/>
        <v>788075529.22000003</v>
      </c>
      <c r="K120" s="290">
        <f t="shared" si="61"/>
        <v>0.16537796525824822</v>
      </c>
      <c r="L120" s="172"/>
      <c r="M120" s="49"/>
      <c r="N120" s="171"/>
      <c r="O120" s="171"/>
      <c r="P120" s="49"/>
      <c r="Q120" s="49"/>
      <c r="R120" s="49"/>
      <c r="S120" s="49"/>
      <c r="T120" s="49"/>
      <c r="U120" s="49"/>
      <c r="V120" s="49"/>
      <c r="W120" s="165"/>
    </row>
    <row r="121" spans="1:23" s="50" customFormat="1" ht="15" hidden="1" x14ac:dyDescent="0.25">
      <c r="A121" s="76"/>
      <c r="B121" s="66" t="s">
        <v>124</v>
      </c>
      <c r="C121" s="280" t="s">
        <v>125</v>
      </c>
      <c r="D121" s="276">
        <f>D123+D124</f>
        <v>0</v>
      </c>
      <c r="E121" s="276">
        <f t="shared" ref="E121" si="74">E123+E124</f>
        <v>0</v>
      </c>
      <c r="F121" s="276">
        <f t="shared" ref="F121:J121" si="75">F123+F124</f>
        <v>0</v>
      </c>
      <c r="G121" s="276">
        <f t="shared" si="75"/>
        <v>0</v>
      </c>
      <c r="H121" s="276">
        <f t="shared" si="75"/>
        <v>0</v>
      </c>
      <c r="I121" s="276">
        <f t="shared" si="75"/>
        <v>0</v>
      </c>
      <c r="J121" s="276">
        <f t="shared" si="75"/>
        <v>0</v>
      </c>
      <c r="K121" s="290" t="e">
        <f t="shared" si="61"/>
        <v>#DIV/0!</v>
      </c>
      <c r="L121" s="172"/>
      <c r="M121" s="49"/>
      <c r="N121" s="171"/>
      <c r="O121" s="171"/>
      <c r="P121" s="49"/>
      <c r="Q121" s="49"/>
      <c r="R121" s="49"/>
      <c r="S121" s="49"/>
      <c r="T121" s="49"/>
      <c r="U121" s="49"/>
      <c r="V121" s="49"/>
      <c r="W121" s="165"/>
    </row>
    <row r="122" spans="1:23" s="50" customFormat="1" ht="15" hidden="1" x14ac:dyDescent="0.25">
      <c r="A122" s="76" t="s">
        <v>54</v>
      </c>
      <c r="B122" s="66" t="s">
        <v>126</v>
      </c>
      <c r="C122" s="280" t="s">
        <v>127</v>
      </c>
      <c r="D122" s="276">
        <v>0</v>
      </c>
      <c r="E122" s="276">
        <v>0</v>
      </c>
      <c r="F122" s="276">
        <v>0</v>
      </c>
      <c r="G122" s="276">
        <v>0</v>
      </c>
      <c r="H122" s="276">
        <v>0</v>
      </c>
      <c r="I122" s="276">
        <v>0</v>
      </c>
      <c r="J122" s="276">
        <v>0</v>
      </c>
      <c r="K122" s="290" t="e">
        <f t="shared" si="61"/>
        <v>#DIV/0!</v>
      </c>
      <c r="L122" s="172"/>
      <c r="M122" s="49"/>
      <c r="N122" s="171"/>
      <c r="O122" s="171"/>
      <c r="P122" s="49"/>
      <c r="Q122" s="49"/>
      <c r="R122" s="49"/>
      <c r="S122" s="49"/>
      <c r="T122" s="49"/>
      <c r="U122" s="49"/>
      <c r="V122" s="49"/>
      <c r="W122" s="165"/>
    </row>
    <row r="123" spans="1:23" s="50" customFormat="1" ht="15" hidden="1" x14ac:dyDescent="0.25">
      <c r="A123" s="76" t="s">
        <v>36</v>
      </c>
      <c r="B123" s="66" t="s">
        <v>142</v>
      </c>
      <c r="C123" s="280" t="s">
        <v>143</v>
      </c>
      <c r="D123" s="276">
        <v>0</v>
      </c>
      <c r="E123" s="276">
        <v>0</v>
      </c>
      <c r="F123" s="276">
        <v>0</v>
      </c>
      <c r="G123" s="276">
        <v>0</v>
      </c>
      <c r="H123" s="276">
        <v>0</v>
      </c>
      <c r="I123" s="276">
        <v>0</v>
      </c>
      <c r="J123" s="276">
        <v>0</v>
      </c>
      <c r="K123" s="290" t="e">
        <f t="shared" si="61"/>
        <v>#DIV/0!</v>
      </c>
      <c r="L123" s="172"/>
      <c r="M123" s="49"/>
      <c r="N123" s="171"/>
      <c r="O123" s="171"/>
      <c r="P123" s="49"/>
      <c r="Q123" s="49"/>
      <c r="R123" s="49"/>
      <c r="S123" s="49"/>
      <c r="T123" s="49"/>
      <c r="U123" s="49"/>
      <c r="V123" s="49"/>
      <c r="W123" s="165"/>
    </row>
    <row r="124" spans="1:23" s="50" customFormat="1" ht="15" hidden="1" x14ac:dyDescent="0.25">
      <c r="A124" s="76" t="s">
        <v>36</v>
      </c>
      <c r="B124" s="66" t="s">
        <v>144</v>
      </c>
      <c r="C124" s="280" t="s">
        <v>145</v>
      </c>
      <c r="D124" s="276">
        <v>0</v>
      </c>
      <c r="E124" s="276">
        <v>0</v>
      </c>
      <c r="F124" s="276">
        <v>0</v>
      </c>
      <c r="G124" s="276">
        <v>0</v>
      </c>
      <c r="H124" s="276">
        <v>0</v>
      </c>
      <c r="I124" s="276">
        <v>0</v>
      </c>
      <c r="J124" s="276">
        <v>0</v>
      </c>
      <c r="K124" s="290" t="e">
        <f t="shared" si="61"/>
        <v>#DIV/0!</v>
      </c>
      <c r="L124" s="172"/>
      <c r="M124" s="49"/>
      <c r="N124" s="171"/>
      <c r="O124" s="171"/>
      <c r="P124" s="49"/>
      <c r="Q124" s="49"/>
      <c r="R124" s="49"/>
      <c r="S124" s="49"/>
      <c r="T124" s="49"/>
      <c r="U124" s="49"/>
      <c r="V124" s="49"/>
      <c r="W124" s="165"/>
    </row>
    <row r="125" spans="1:23" s="50" customFormat="1" ht="15" x14ac:dyDescent="0.25">
      <c r="A125" s="26"/>
      <c r="B125" s="59" t="s">
        <v>146</v>
      </c>
      <c r="C125" s="277" t="s">
        <v>147</v>
      </c>
      <c r="D125" s="276">
        <f>+D126+D127+D128+D129+D130</f>
        <v>359818618.37</v>
      </c>
      <c r="E125" s="276">
        <f t="shared" ref="E125" si="76">+E126+E127+E128+E129+E130</f>
        <v>253508158.27000001</v>
      </c>
      <c r="F125" s="276">
        <f t="shared" ref="F125" si="77">+F126+F127+F128+F129+F130</f>
        <v>613326776.63999999</v>
      </c>
      <c r="G125" s="276">
        <f t="shared" ref="G125" si="78">+G126+G127+G128+G129+G130</f>
        <v>64291780.729999997</v>
      </c>
      <c r="H125" s="276">
        <f t="shared" ref="H125" si="79">+H126+H127+H128+H129+H130</f>
        <v>91863127.800000012</v>
      </c>
      <c r="I125" s="276">
        <f t="shared" ref="I125" si="80">+I126+I127+I128+I129+I130</f>
        <v>156154908.53</v>
      </c>
      <c r="J125" s="276">
        <f t="shared" ref="J125" si="81">+J126+J127+J128+J129+J130</f>
        <v>457171868.11000001</v>
      </c>
      <c r="K125" s="290">
        <f t="shared" si="61"/>
        <v>0.2546031161161208</v>
      </c>
      <c r="L125" s="49"/>
      <c r="M125" s="49"/>
      <c r="N125" s="171"/>
      <c r="O125" s="171"/>
      <c r="P125" s="49"/>
      <c r="Q125" s="49"/>
      <c r="R125" s="49"/>
      <c r="S125" s="49"/>
      <c r="T125" s="49"/>
      <c r="U125" s="49"/>
      <c r="V125" s="49"/>
      <c r="W125" s="165"/>
    </row>
    <row r="126" spans="1:23" s="53" customFormat="1" ht="15" x14ac:dyDescent="0.2">
      <c r="A126" s="29" t="s">
        <v>36</v>
      </c>
      <c r="B126" s="54" t="s">
        <v>142</v>
      </c>
      <c r="C126" s="281" t="s">
        <v>143</v>
      </c>
      <c r="D126" s="275">
        <v>0</v>
      </c>
      <c r="E126" s="278">
        <v>114770829</v>
      </c>
      <c r="F126" s="275">
        <v>114770829</v>
      </c>
      <c r="G126" s="62">
        <v>0</v>
      </c>
      <c r="H126" s="62">
        <f t="shared" ref="H126:H127" si="82">+I126-G126</f>
        <v>0</v>
      </c>
      <c r="I126" s="62">
        <v>0</v>
      </c>
      <c r="J126" s="62">
        <f t="shared" ref="J126:J128" si="83">+F126-I126</f>
        <v>114770829</v>
      </c>
      <c r="K126" s="290">
        <f t="shared" si="61"/>
        <v>0</v>
      </c>
      <c r="L126" s="13"/>
      <c r="M126" s="13"/>
      <c r="N126" s="169"/>
      <c r="O126" s="169"/>
      <c r="P126" s="13"/>
      <c r="Q126" s="13"/>
      <c r="R126" s="13"/>
      <c r="S126" s="13"/>
      <c r="T126" s="13"/>
      <c r="U126" s="13"/>
      <c r="V126" s="13"/>
      <c r="W126" s="136"/>
    </row>
    <row r="127" spans="1:23" s="53" customFormat="1" ht="15" x14ac:dyDescent="0.2">
      <c r="A127" s="29" t="s">
        <v>36</v>
      </c>
      <c r="B127" s="54" t="s">
        <v>144</v>
      </c>
      <c r="C127" s="281" t="s">
        <v>186</v>
      </c>
      <c r="D127" s="275">
        <v>0</v>
      </c>
      <c r="E127" s="275">
        <v>148846880</v>
      </c>
      <c r="F127" s="275">
        <v>148846880</v>
      </c>
      <c r="G127" s="62">
        <v>0</v>
      </c>
      <c r="H127" s="62">
        <f t="shared" si="82"/>
        <v>0</v>
      </c>
      <c r="I127" s="62">
        <v>0</v>
      </c>
      <c r="J127" s="62">
        <f t="shared" si="83"/>
        <v>148846880</v>
      </c>
      <c r="K127" s="290">
        <f t="shared" si="61"/>
        <v>0</v>
      </c>
      <c r="L127" s="13"/>
      <c r="M127" s="13"/>
      <c r="N127" s="169"/>
      <c r="O127" s="169"/>
      <c r="P127" s="13"/>
      <c r="Q127" s="13"/>
      <c r="R127" s="13"/>
      <c r="S127" s="13"/>
      <c r="T127" s="13"/>
      <c r="U127" s="13"/>
      <c r="V127" s="13"/>
      <c r="W127" s="136"/>
    </row>
    <row r="128" spans="1:23" s="53" customFormat="1" ht="15" x14ac:dyDescent="0.2">
      <c r="A128" s="29" t="s">
        <v>52</v>
      </c>
      <c r="B128" s="54" t="s">
        <v>148</v>
      </c>
      <c r="C128" s="281" t="s">
        <v>147</v>
      </c>
      <c r="D128" s="275">
        <v>109899999</v>
      </c>
      <c r="E128" s="275">
        <v>-10109550.73</v>
      </c>
      <c r="F128" s="275">
        <f t="shared" ref="F128:F136" si="84">+D128+E128</f>
        <v>99790448.269999996</v>
      </c>
      <c r="G128" s="62">
        <v>64291780.729999997</v>
      </c>
      <c r="H128" s="62">
        <f t="shared" ref="H128" si="85">I128-G128</f>
        <v>35498667.530000009</v>
      </c>
      <c r="I128" s="58">
        <v>99790448.260000005</v>
      </c>
      <c r="J128" s="62">
        <f t="shared" si="83"/>
        <v>9.9999904632568359E-3</v>
      </c>
      <c r="K128" s="290">
        <f t="shared" si="61"/>
        <v>0.99999999989979005</v>
      </c>
      <c r="L128" s="13"/>
      <c r="M128" s="13"/>
      <c r="N128" s="169"/>
      <c r="O128" s="169"/>
      <c r="P128" s="13"/>
      <c r="Q128" s="13"/>
      <c r="R128" s="13"/>
      <c r="S128" s="13"/>
      <c r="T128" s="13"/>
      <c r="U128" s="13"/>
      <c r="V128" s="13"/>
      <c r="W128" s="136"/>
    </row>
    <row r="129" spans="1:26" s="53" customFormat="1" ht="15" hidden="1" x14ac:dyDescent="0.2">
      <c r="A129" s="29"/>
      <c r="B129" s="54"/>
      <c r="C129" s="281"/>
      <c r="D129" s="275"/>
      <c r="E129" s="275"/>
      <c r="F129" s="275">
        <f t="shared" si="84"/>
        <v>0</v>
      </c>
      <c r="G129" s="62"/>
      <c r="H129" s="62"/>
      <c r="I129" s="271"/>
      <c r="J129" s="62"/>
      <c r="K129" s="290" t="e">
        <f t="shared" si="61"/>
        <v>#DIV/0!</v>
      </c>
      <c r="L129" s="13"/>
      <c r="M129" s="13"/>
      <c r="N129" s="169"/>
      <c r="O129" s="169"/>
      <c r="P129" s="13"/>
      <c r="Q129" s="13"/>
      <c r="R129" s="13"/>
      <c r="S129" s="13"/>
      <c r="T129" s="13"/>
      <c r="U129" s="13"/>
      <c r="V129" s="13"/>
      <c r="W129" s="136"/>
    </row>
    <row r="130" spans="1:26" s="53" customFormat="1" ht="15" x14ac:dyDescent="0.2">
      <c r="A130" s="29" t="s">
        <v>49</v>
      </c>
      <c r="B130" s="54" t="s">
        <v>148</v>
      </c>
      <c r="C130" s="281" t="s">
        <v>147</v>
      </c>
      <c r="D130" s="278">
        <v>249918619.37</v>
      </c>
      <c r="E130" s="275">
        <v>0</v>
      </c>
      <c r="F130" s="275">
        <f t="shared" si="84"/>
        <v>249918619.37</v>
      </c>
      <c r="G130" s="62">
        <v>0</v>
      </c>
      <c r="H130" s="62">
        <f>+I130-G130</f>
        <v>56364460.270000003</v>
      </c>
      <c r="I130" s="62">
        <v>56364460.270000003</v>
      </c>
      <c r="J130" s="62">
        <f t="shared" ref="J130" si="86">F130-I130</f>
        <v>193554159.09999999</v>
      </c>
      <c r="K130" s="290">
        <f t="shared" si="61"/>
        <v>0.22553125658298168</v>
      </c>
      <c r="L130" s="13"/>
      <c r="M130" s="13"/>
      <c r="N130" s="169"/>
      <c r="O130" s="169"/>
      <c r="P130" s="13"/>
      <c r="Q130" s="13"/>
      <c r="R130" s="13"/>
      <c r="S130" s="13"/>
      <c r="T130" s="13"/>
      <c r="U130" s="13"/>
      <c r="V130" s="13"/>
      <c r="W130" s="136"/>
    </row>
    <row r="131" spans="1:26" s="50" customFormat="1" ht="15" x14ac:dyDescent="0.25">
      <c r="A131" s="26"/>
      <c r="B131" s="59" t="s">
        <v>146</v>
      </c>
      <c r="C131" s="277" t="s">
        <v>149</v>
      </c>
      <c r="D131" s="276">
        <f>D132</f>
        <v>330903661.11000001</v>
      </c>
      <c r="E131" s="276">
        <f>E132</f>
        <v>0</v>
      </c>
      <c r="F131" s="276">
        <f t="shared" ref="F131:J131" si="87">F132</f>
        <v>330903661.11000001</v>
      </c>
      <c r="G131" s="276">
        <f t="shared" si="87"/>
        <v>0</v>
      </c>
      <c r="H131" s="276">
        <f t="shared" si="87"/>
        <v>0</v>
      </c>
      <c r="I131" s="276">
        <f t="shared" si="87"/>
        <v>0</v>
      </c>
      <c r="J131" s="276">
        <f t="shared" si="87"/>
        <v>330903661.11000001</v>
      </c>
      <c r="K131" s="290">
        <f t="shared" si="61"/>
        <v>0</v>
      </c>
      <c r="L131" s="49"/>
      <c r="M131" s="49"/>
      <c r="N131" s="171"/>
      <c r="O131" s="171"/>
      <c r="P131" s="49"/>
      <c r="Q131" s="49"/>
      <c r="R131" s="49"/>
      <c r="S131" s="49"/>
      <c r="T131" s="49"/>
      <c r="U131" s="49"/>
      <c r="V131" s="49"/>
      <c r="W131" s="165"/>
    </row>
    <row r="132" spans="1:26" s="53" customFormat="1" ht="15" x14ac:dyDescent="0.2">
      <c r="A132" s="29" t="s">
        <v>49</v>
      </c>
      <c r="B132" s="54" t="s">
        <v>150</v>
      </c>
      <c r="C132" s="281" t="s">
        <v>149</v>
      </c>
      <c r="D132" s="275">
        <v>330903661.11000001</v>
      </c>
      <c r="E132" s="275">
        <v>0</v>
      </c>
      <c r="F132" s="275">
        <f t="shared" si="84"/>
        <v>330903661.11000001</v>
      </c>
      <c r="G132" s="62">
        <f t="shared" ref="G132" si="88">I132</f>
        <v>0</v>
      </c>
      <c r="H132" s="62">
        <f>+I132-G132</f>
        <v>0</v>
      </c>
      <c r="I132" s="275">
        <v>0</v>
      </c>
      <c r="J132" s="62">
        <f>+F132-I132</f>
        <v>330903661.11000001</v>
      </c>
      <c r="K132" s="290">
        <f t="shared" si="61"/>
        <v>0</v>
      </c>
      <c r="L132" s="13"/>
      <c r="M132" s="13"/>
      <c r="N132" s="169"/>
      <c r="O132" s="169"/>
      <c r="P132" s="13"/>
      <c r="Q132" s="13"/>
      <c r="R132" s="13"/>
      <c r="S132" s="13"/>
      <c r="T132" s="13"/>
      <c r="U132" s="13"/>
      <c r="V132" s="13"/>
      <c r="W132" s="136"/>
    </row>
    <row r="133" spans="1:26" s="50" customFormat="1" ht="15" x14ac:dyDescent="0.25">
      <c r="A133" s="26"/>
      <c r="B133" s="59">
        <v>6</v>
      </c>
      <c r="C133" s="277" t="s">
        <v>187</v>
      </c>
      <c r="D133" s="276">
        <f>+D134+D135</f>
        <v>0</v>
      </c>
      <c r="E133" s="276">
        <f t="shared" ref="E133" si="89">+E134+E135</f>
        <v>1666826052.3800001</v>
      </c>
      <c r="F133" s="276">
        <f t="shared" ref="F133" si="90">+F134+F135</f>
        <v>1666826052.3800001</v>
      </c>
      <c r="G133" s="276">
        <f t="shared" ref="G133" si="91">+G134+G135</f>
        <v>0</v>
      </c>
      <c r="H133" s="276">
        <f t="shared" ref="H133" si="92">+H134+H135</f>
        <v>1666826052.3800001</v>
      </c>
      <c r="I133" s="276">
        <f t="shared" ref="I133" si="93">+I134+I135</f>
        <v>1666826052.3800001</v>
      </c>
      <c r="J133" s="276">
        <f t="shared" ref="J133" si="94">+J134+J135</f>
        <v>0</v>
      </c>
      <c r="K133" s="290">
        <f t="shared" si="61"/>
        <v>1</v>
      </c>
      <c r="L133" s="49"/>
      <c r="M133" s="49"/>
      <c r="N133" s="171"/>
      <c r="O133" s="171"/>
      <c r="P133" s="49"/>
      <c r="Q133" s="49"/>
      <c r="R133" s="49"/>
      <c r="S133" s="49"/>
      <c r="T133" s="49"/>
      <c r="U133" s="49"/>
      <c r="V133" s="49"/>
      <c r="W133" s="165"/>
    </row>
    <row r="134" spans="1:26" s="53" customFormat="1" ht="15" x14ac:dyDescent="0.2">
      <c r="A134" s="29" t="s">
        <v>52</v>
      </c>
      <c r="B134" s="54" t="s">
        <v>67</v>
      </c>
      <c r="C134" s="281" t="s">
        <v>182</v>
      </c>
      <c r="D134" s="275">
        <v>0</v>
      </c>
      <c r="E134" s="275">
        <v>1664028093.8900001</v>
      </c>
      <c r="F134" s="275">
        <f t="shared" si="84"/>
        <v>1664028093.8900001</v>
      </c>
      <c r="G134" s="62">
        <v>0</v>
      </c>
      <c r="H134" s="62">
        <f>+I134-G134</f>
        <v>1664028093.8900001</v>
      </c>
      <c r="I134" s="58">
        <v>1664028093.8900001</v>
      </c>
      <c r="J134" s="62">
        <f>+F134-I134</f>
        <v>0</v>
      </c>
      <c r="K134" s="290">
        <f t="shared" si="61"/>
        <v>1</v>
      </c>
      <c r="L134" s="13"/>
      <c r="M134" s="13"/>
      <c r="N134" s="169"/>
      <c r="O134" s="169"/>
      <c r="P134" s="13"/>
      <c r="Q134" s="13"/>
      <c r="R134" s="13"/>
      <c r="S134" s="13"/>
      <c r="T134" s="13"/>
      <c r="U134" s="13"/>
      <c r="V134" s="13"/>
      <c r="W134" s="136"/>
    </row>
    <row r="135" spans="1:26" s="50" customFormat="1" ht="15" x14ac:dyDescent="0.25">
      <c r="A135" s="26"/>
      <c r="B135" s="59" t="s">
        <v>188</v>
      </c>
      <c r="C135" s="308" t="s">
        <v>189</v>
      </c>
      <c r="D135" s="276">
        <f>+D136</f>
        <v>0</v>
      </c>
      <c r="E135" s="276">
        <f t="shared" ref="E135" si="95">+E136</f>
        <v>2797958.49</v>
      </c>
      <c r="F135" s="276">
        <f t="shared" ref="F135" si="96">+F136</f>
        <v>2797958.49</v>
      </c>
      <c r="G135" s="276">
        <f t="shared" ref="G135" si="97">+G136</f>
        <v>0</v>
      </c>
      <c r="H135" s="276">
        <f t="shared" ref="H135" si="98">+H136</f>
        <v>2797958.49</v>
      </c>
      <c r="I135" s="276">
        <f t="shared" ref="I135" si="99">+I136</f>
        <v>2797958.49</v>
      </c>
      <c r="J135" s="276">
        <f t="shared" ref="J135" si="100">+J136</f>
        <v>0</v>
      </c>
      <c r="K135" s="290">
        <f t="shared" si="61"/>
        <v>1</v>
      </c>
      <c r="L135" s="49"/>
      <c r="M135" s="49"/>
      <c r="N135" s="171"/>
      <c r="O135" s="171"/>
      <c r="P135" s="49"/>
      <c r="Q135" s="49"/>
      <c r="R135" s="49"/>
      <c r="S135" s="49"/>
      <c r="T135" s="49"/>
      <c r="U135" s="49"/>
      <c r="V135" s="49"/>
      <c r="W135" s="165"/>
    </row>
    <row r="136" spans="1:26" s="53" customFormat="1" ht="15" x14ac:dyDescent="0.2">
      <c r="A136" s="29" t="s">
        <v>168</v>
      </c>
      <c r="B136" s="54" t="s">
        <v>67</v>
      </c>
      <c r="C136" s="55" t="s">
        <v>190</v>
      </c>
      <c r="D136" s="62">
        <v>0</v>
      </c>
      <c r="E136" s="62">
        <v>2797958.49</v>
      </c>
      <c r="F136" s="275">
        <f t="shared" si="84"/>
        <v>2797958.49</v>
      </c>
      <c r="G136" s="62">
        <v>0</v>
      </c>
      <c r="H136" s="62">
        <f>+I136-G136</f>
        <v>2797958.49</v>
      </c>
      <c r="I136" s="58">
        <v>2797958.49</v>
      </c>
      <c r="J136" s="62">
        <f>+F136-I136</f>
        <v>0</v>
      </c>
      <c r="K136" s="290">
        <f t="shared" si="61"/>
        <v>1</v>
      </c>
      <c r="L136" s="13"/>
      <c r="M136" s="13"/>
      <c r="N136" s="169"/>
      <c r="O136" s="169"/>
      <c r="P136" s="13"/>
      <c r="Q136" s="13"/>
      <c r="R136" s="13"/>
      <c r="S136" s="13"/>
      <c r="T136" s="13"/>
      <c r="U136" s="13"/>
      <c r="V136" s="13"/>
      <c r="W136" s="136"/>
    </row>
    <row r="137" spans="1:26" s="121" customFormat="1" ht="15.75" thickBot="1" x14ac:dyDescent="0.3">
      <c r="A137" s="349" t="s">
        <v>151</v>
      </c>
      <c r="B137" s="233"/>
      <c r="C137" s="234"/>
      <c r="D137" s="332">
        <f>+D111+D114+D120+D133</f>
        <v>690722279.48000002</v>
      </c>
      <c r="E137" s="332">
        <f t="shared" ref="E137:H137" si="101">+E111+E114+E120+E133</f>
        <v>2006646448.1200001</v>
      </c>
      <c r="F137" s="332">
        <f t="shared" si="101"/>
        <v>2697368727.6000004</v>
      </c>
      <c r="G137" s="332">
        <f t="shared" si="101"/>
        <v>64291780.729999997</v>
      </c>
      <c r="H137" s="332">
        <f t="shared" si="101"/>
        <v>1806301417.6500001</v>
      </c>
      <c r="I137" s="332">
        <f>+I111+I114+I120+I133</f>
        <v>1870593198.3800001</v>
      </c>
      <c r="J137" s="332">
        <f>+J111+J114+J120+J133</f>
        <v>826775529.22000003</v>
      </c>
      <c r="K137" s="306">
        <f t="shared" si="61"/>
        <v>0.6934881313183946</v>
      </c>
      <c r="L137" s="64"/>
      <c r="M137" s="64"/>
      <c r="N137" s="173"/>
      <c r="O137" s="173"/>
      <c r="P137" s="64"/>
      <c r="Q137" s="64"/>
      <c r="R137" s="64"/>
      <c r="S137" s="64"/>
      <c r="T137" s="64"/>
      <c r="U137" s="64"/>
      <c r="V137" s="64"/>
      <c r="W137" s="167"/>
    </row>
    <row r="138" spans="1:26" s="53" customFormat="1" ht="15.75" thickBot="1" x14ac:dyDescent="0.3">
      <c r="A138" s="363"/>
      <c r="B138" s="364"/>
      <c r="C138" s="365"/>
      <c r="D138" s="366"/>
      <c r="E138" s="366"/>
      <c r="F138" s="366"/>
      <c r="G138" s="366"/>
      <c r="H138" s="366"/>
      <c r="I138" s="366"/>
      <c r="J138" s="366"/>
      <c r="K138" s="367"/>
      <c r="L138" s="13"/>
      <c r="M138" s="13"/>
      <c r="N138" s="169"/>
      <c r="O138" s="169"/>
      <c r="P138" s="13"/>
      <c r="Q138" s="13"/>
      <c r="R138" s="13"/>
      <c r="S138" s="13"/>
      <c r="T138" s="13"/>
      <c r="U138" s="13"/>
      <c r="V138" s="13"/>
      <c r="W138" s="136"/>
    </row>
    <row r="139" spans="1:26" s="357" customFormat="1" ht="16.5" thickBot="1" x14ac:dyDescent="0.3">
      <c r="A139" s="398" t="s">
        <v>152</v>
      </c>
      <c r="B139" s="399"/>
      <c r="C139" s="399"/>
      <c r="D139" s="368">
        <f t="shared" ref="D139:J139" si="102">+D45+D97+D137</f>
        <v>3627153719.48</v>
      </c>
      <c r="E139" s="112">
        <f t="shared" si="102"/>
        <v>2936162307.54</v>
      </c>
      <c r="F139" s="95">
        <f t="shared" si="102"/>
        <v>6563316027.0200005</v>
      </c>
      <c r="G139" s="95">
        <f t="shared" si="102"/>
        <v>248629568.95999998</v>
      </c>
      <c r="H139" s="95">
        <f t="shared" si="102"/>
        <v>2014026680.9200001</v>
      </c>
      <c r="I139" s="112">
        <f t="shared" si="102"/>
        <v>2262656249.8800001</v>
      </c>
      <c r="J139" s="112">
        <f t="shared" si="102"/>
        <v>4300659777.1400003</v>
      </c>
      <c r="K139" s="369">
        <f>+I139/F139</f>
        <v>0.34474284653748932</v>
      </c>
      <c r="L139" s="67"/>
      <c r="M139" s="67"/>
      <c r="N139" s="174"/>
      <c r="O139" s="174"/>
      <c r="P139" s="68"/>
      <c r="Q139" s="69"/>
      <c r="R139" s="69"/>
      <c r="S139" s="69"/>
      <c r="T139" s="69"/>
      <c r="U139" s="69"/>
      <c r="V139" s="69"/>
      <c r="W139" s="356"/>
    </row>
    <row r="140" spans="1:26" s="12" customFormat="1" x14ac:dyDescent="0.2">
      <c r="A140" s="38"/>
      <c r="B140" s="38"/>
      <c r="D140" s="39"/>
      <c r="E140" s="39"/>
      <c r="F140" s="40"/>
      <c r="G140" s="40"/>
      <c r="H140" s="40"/>
      <c r="I140" s="39"/>
      <c r="J140" s="41"/>
      <c r="K140" s="287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6" s="12" customFormat="1" ht="15.75" thickBot="1" x14ac:dyDescent="0.3">
      <c r="A141" s="400"/>
      <c r="B141" s="400"/>
      <c r="C141" s="400"/>
      <c r="D141" s="400"/>
      <c r="E141" s="400"/>
      <c r="F141" s="400"/>
      <c r="G141" s="400"/>
      <c r="H141" s="400"/>
      <c r="I141" s="400"/>
      <c r="J141" s="400"/>
      <c r="K141" s="400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6" s="358" customFormat="1" ht="30.75" thickBot="1" x14ac:dyDescent="0.25">
      <c r="A142" s="38"/>
      <c r="B142" s="38"/>
      <c r="C142" s="242" t="s">
        <v>153</v>
      </c>
      <c r="D142" s="243" t="s">
        <v>154</v>
      </c>
      <c r="E142" s="243" t="s">
        <v>155</v>
      </c>
      <c r="F142" s="244" t="s">
        <v>156</v>
      </c>
      <c r="G142" s="73"/>
      <c r="H142" s="73"/>
      <c r="I142" s="359"/>
      <c r="J142" s="41"/>
      <c r="K142" s="287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269"/>
      <c r="X142" s="270"/>
      <c r="Y142" s="270"/>
      <c r="Z142" s="270"/>
    </row>
    <row r="143" spans="1:26" s="116" customFormat="1" ht="30" x14ac:dyDescent="0.2">
      <c r="A143" s="38"/>
      <c r="B143" s="38"/>
      <c r="C143" s="249" t="s">
        <v>158</v>
      </c>
      <c r="D143" s="250">
        <f>F45</f>
        <v>475013424.14999998</v>
      </c>
      <c r="E143" s="251">
        <f>I45</f>
        <v>179259156.90000001</v>
      </c>
      <c r="F143" s="252">
        <f>+E143/D143</f>
        <v>0.37737703354546348</v>
      </c>
      <c r="G143" s="362"/>
      <c r="H143" s="354"/>
      <c r="I143" s="360"/>
      <c r="J143" s="41"/>
      <c r="K143" s="287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63"/>
      <c r="X143" s="25"/>
      <c r="Y143" s="25"/>
      <c r="Z143" s="25"/>
    </row>
    <row r="144" spans="1:26" s="116" customFormat="1" ht="47.25" customHeight="1" x14ac:dyDescent="0.2">
      <c r="A144" s="38"/>
      <c r="B144" s="38"/>
      <c r="C144" s="253" t="s">
        <v>159</v>
      </c>
      <c r="D144" s="241">
        <f>F97</f>
        <v>3390933875.27</v>
      </c>
      <c r="E144" s="71">
        <f>I97</f>
        <v>212803894.59999999</v>
      </c>
      <c r="F144" s="240">
        <f>+E144/D144</f>
        <v>6.2756722020436237E-2</v>
      </c>
      <c r="G144" s="362"/>
      <c r="H144" s="354"/>
      <c r="I144" s="360"/>
      <c r="J144" s="41"/>
      <c r="K144" s="287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63"/>
      <c r="X144" s="25"/>
      <c r="Y144" s="25"/>
      <c r="Z144" s="25"/>
    </row>
    <row r="145" spans="1:34" s="116" customFormat="1" ht="30.75" thickBot="1" x14ac:dyDescent="0.25">
      <c r="A145" s="38"/>
      <c r="B145" s="38"/>
      <c r="C145" s="254" t="s">
        <v>160</v>
      </c>
      <c r="D145" s="255">
        <f>F137</f>
        <v>2697368727.6000004</v>
      </c>
      <c r="E145" s="256">
        <f>I137</f>
        <v>1870593198.3800001</v>
      </c>
      <c r="F145" s="257">
        <f>+E145/D145</f>
        <v>0.6934881313183946</v>
      </c>
      <c r="G145" s="362"/>
      <c r="H145" s="354"/>
      <c r="I145" s="360"/>
      <c r="J145" s="41"/>
      <c r="K145" s="287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63"/>
      <c r="X145" s="25"/>
      <c r="Y145" s="25"/>
      <c r="Z145" s="25"/>
    </row>
    <row r="146" spans="1:34" s="116" customFormat="1" ht="15.75" thickBot="1" x14ac:dyDescent="0.3">
      <c r="A146" s="38"/>
      <c r="B146" s="38"/>
      <c r="C146" s="245" t="s">
        <v>161</v>
      </c>
      <c r="D146" s="246">
        <f>+D143+D144+D145</f>
        <v>6563316027.0200005</v>
      </c>
      <c r="E146" s="247">
        <f>+E143+E144+E145</f>
        <v>2262656249.8800001</v>
      </c>
      <c r="F146" s="248">
        <f>+E146/D146</f>
        <v>0.34474284653748932</v>
      </c>
      <c r="G146" s="354"/>
      <c r="H146" s="354"/>
      <c r="I146" s="361"/>
      <c r="J146" s="41"/>
      <c r="K146" s="287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352"/>
      <c r="X146" s="139"/>
      <c r="Y146" s="139"/>
      <c r="Z146" s="139"/>
      <c r="AA146" s="353"/>
      <c r="AB146" s="353"/>
      <c r="AC146" s="353"/>
      <c r="AD146" s="353"/>
      <c r="AE146" s="353"/>
      <c r="AF146" s="353"/>
      <c r="AG146" s="353"/>
    </row>
    <row r="147" spans="1:34" s="116" customFormat="1" x14ac:dyDescent="0.2">
      <c r="A147" s="38"/>
      <c r="B147" s="38"/>
      <c r="C147" s="13"/>
      <c r="D147" s="73"/>
      <c r="E147" s="73"/>
      <c r="F147" s="73"/>
      <c r="G147" s="354"/>
      <c r="H147" s="354"/>
      <c r="I147" s="39"/>
      <c r="J147" s="41"/>
      <c r="K147" s="287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2"/>
      <c r="X147" s="12"/>
      <c r="Y147" s="12"/>
      <c r="Z147" s="12"/>
      <c r="AA147" s="11"/>
      <c r="AB147" s="11"/>
      <c r="AC147" s="11"/>
      <c r="AD147" s="11"/>
      <c r="AE147" s="11"/>
      <c r="AF147" s="11"/>
      <c r="AG147" s="11"/>
      <c r="AH147" s="350"/>
    </row>
    <row r="148" spans="1:34" x14ac:dyDescent="0.2">
      <c r="A148" s="38"/>
      <c r="B148" s="38"/>
      <c r="C148" s="12"/>
      <c r="D148" s="39"/>
      <c r="E148" s="39"/>
      <c r="F148" s="40"/>
      <c r="G148" s="40"/>
      <c r="H148" s="40"/>
      <c r="I148" s="39"/>
      <c r="J148" s="41"/>
      <c r="K148" s="287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63"/>
    </row>
    <row r="149" spans="1:34" ht="15" x14ac:dyDescent="0.25">
      <c r="A149" s="351"/>
      <c r="B149" s="72"/>
      <c r="C149" s="11"/>
      <c r="D149" s="11"/>
      <c r="E149" s="72"/>
      <c r="F149" s="93"/>
      <c r="G149" s="72"/>
      <c r="H149" s="72"/>
      <c r="I149" s="72"/>
      <c r="J149" s="72"/>
      <c r="K149" s="355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63"/>
    </row>
    <row r="150" spans="1:34" x14ac:dyDescent="0.2">
      <c r="A150" s="38"/>
      <c r="B150" s="38"/>
      <c r="C150" s="11"/>
      <c r="D150" s="11"/>
      <c r="E150" s="39"/>
      <c r="F150" s="40"/>
      <c r="G150" s="40"/>
      <c r="H150" s="40"/>
      <c r="I150" s="39"/>
      <c r="J150" s="41"/>
      <c r="K150" s="287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63"/>
    </row>
    <row r="151" spans="1:34" ht="15" x14ac:dyDescent="0.25">
      <c r="A151" s="44"/>
      <c r="B151" s="373"/>
      <c r="C151" s="11"/>
      <c r="D151" s="11"/>
      <c r="E151" s="72"/>
      <c r="F151" s="373"/>
      <c r="G151" s="373"/>
      <c r="H151" s="373"/>
      <c r="I151" s="72"/>
      <c r="J151" s="373"/>
      <c r="K151" s="355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63"/>
    </row>
    <row r="152" spans="1:34" x14ac:dyDescent="0.2">
      <c r="A152" s="38"/>
      <c r="B152" s="38"/>
      <c r="C152" s="11"/>
      <c r="D152" s="11"/>
      <c r="E152" s="39"/>
      <c r="F152" s="40"/>
      <c r="G152" s="40"/>
      <c r="H152" s="40"/>
      <c r="I152" s="39"/>
      <c r="J152" s="41"/>
      <c r="K152" s="287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63"/>
    </row>
    <row r="153" spans="1:34" ht="15" x14ac:dyDescent="0.25">
      <c r="A153" s="44"/>
      <c r="B153" s="373"/>
      <c r="C153" s="11"/>
      <c r="D153" s="11"/>
      <c r="E153" s="72"/>
      <c r="F153" s="373"/>
      <c r="G153" s="373"/>
      <c r="H153" s="373"/>
      <c r="I153" s="72"/>
      <c r="J153" s="373"/>
      <c r="K153" s="355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63"/>
    </row>
    <row r="154" spans="1:34" x14ac:dyDescent="0.2">
      <c r="A154" s="38"/>
      <c r="B154" s="38"/>
      <c r="C154" s="11"/>
      <c r="D154" s="11"/>
      <c r="E154" s="39"/>
      <c r="F154" s="40"/>
      <c r="G154" s="40"/>
      <c r="H154" s="40"/>
      <c r="I154" s="39"/>
      <c r="J154" s="41"/>
      <c r="K154" s="287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63"/>
    </row>
    <row r="155" spans="1:34" x14ac:dyDescent="0.2">
      <c r="A155" s="38"/>
      <c r="B155" s="38"/>
      <c r="C155" s="11"/>
      <c r="D155" s="11"/>
      <c r="E155" s="39"/>
      <c r="F155" s="40"/>
      <c r="G155" s="40"/>
      <c r="H155" s="40"/>
      <c r="I155" s="39"/>
      <c r="J155" s="41"/>
      <c r="K155" s="287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63"/>
    </row>
    <row r="156" spans="1:34" x14ac:dyDescent="0.2">
      <c r="A156" s="38"/>
      <c r="B156" s="38"/>
      <c r="C156" s="11"/>
      <c r="D156" s="11"/>
      <c r="E156" s="39"/>
      <c r="F156" s="40"/>
      <c r="G156" s="40"/>
      <c r="H156" s="40"/>
      <c r="I156" s="39"/>
      <c r="J156" s="41"/>
      <c r="K156" s="287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63"/>
    </row>
    <row r="157" spans="1:34" x14ac:dyDescent="0.2">
      <c r="A157" s="38"/>
      <c r="B157" s="38"/>
      <c r="C157" s="11"/>
      <c r="D157" s="11"/>
      <c r="E157" s="39"/>
      <c r="F157" s="40"/>
      <c r="G157" s="40"/>
      <c r="H157" s="40"/>
      <c r="I157" s="39"/>
      <c r="J157" s="41"/>
      <c r="K157" s="287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63"/>
    </row>
    <row r="158" spans="1:34" x14ac:dyDescent="0.2">
      <c r="A158" s="38"/>
      <c r="B158" s="38"/>
      <c r="C158" s="11"/>
      <c r="D158" s="11"/>
      <c r="E158" s="39"/>
      <c r="F158" s="40"/>
      <c r="G158" s="40"/>
      <c r="H158" s="40"/>
      <c r="I158" s="39"/>
      <c r="J158" s="41"/>
      <c r="K158" s="287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63"/>
    </row>
    <row r="159" spans="1:34" x14ac:dyDescent="0.2">
      <c r="A159" s="38"/>
      <c r="B159" s="38"/>
      <c r="C159" s="11"/>
      <c r="D159" s="11"/>
      <c r="E159" s="39"/>
      <c r="F159" s="40"/>
      <c r="G159" s="40"/>
      <c r="H159" s="40"/>
      <c r="I159" s="39"/>
      <c r="J159" s="41"/>
      <c r="K159" s="287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63"/>
    </row>
    <row r="160" spans="1:34" x14ac:dyDescent="0.2">
      <c r="A160" s="38"/>
      <c r="B160" s="38"/>
      <c r="C160" s="11"/>
      <c r="D160" s="11"/>
      <c r="E160" s="39"/>
      <c r="F160" s="40"/>
      <c r="G160" s="40"/>
      <c r="H160" s="40"/>
      <c r="I160" s="39"/>
      <c r="J160" s="41"/>
      <c r="K160" s="287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63"/>
    </row>
    <row r="161" spans="1:34" x14ac:dyDescent="0.2">
      <c r="A161" s="38"/>
      <c r="B161" s="38"/>
      <c r="C161" s="11"/>
      <c r="D161" s="11"/>
      <c r="E161" s="39"/>
      <c r="F161" s="40"/>
      <c r="G161" s="40"/>
      <c r="H161" s="40"/>
      <c r="I161" s="39"/>
      <c r="J161" s="41"/>
      <c r="K161" s="287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63"/>
    </row>
    <row r="162" spans="1:34" x14ac:dyDescent="0.2">
      <c r="A162" s="38"/>
      <c r="B162" s="38"/>
      <c r="C162" s="11"/>
      <c r="D162" s="11"/>
      <c r="E162" s="39"/>
      <c r="F162" s="40"/>
      <c r="G162" s="40"/>
      <c r="H162" s="40"/>
      <c r="I162" s="39"/>
      <c r="J162" s="41"/>
      <c r="K162" s="287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63"/>
    </row>
    <row r="163" spans="1:34" x14ac:dyDescent="0.2">
      <c r="A163" s="38"/>
      <c r="B163" s="38"/>
      <c r="C163" s="11"/>
      <c r="D163" s="11"/>
      <c r="E163" s="39"/>
      <c r="F163" s="40"/>
      <c r="G163" s="40"/>
      <c r="H163" s="40"/>
      <c r="I163" s="39"/>
      <c r="J163" s="41"/>
      <c r="K163" s="287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63"/>
    </row>
    <row r="164" spans="1:34" x14ac:dyDescent="0.2">
      <c r="A164" s="38"/>
      <c r="B164" s="38"/>
      <c r="C164" s="11"/>
      <c r="D164" s="11"/>
      <c r="E164" s="39"/>
      <c r="F164" s="40"/>
      <c r="G164" s="40"/>
      <c r="H164" s="40"/>
      <c r="I164" s="39"/>
      <c r="J164" s="41"/>
      <c r="K164" s="287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63"/>
    </row>
    <row r="165" spans="1:34" x14ac:dyDescent="0.2">
      <c r="A165" s="38"/>
      <c r="B165" s="38"/>
      <c r="C165" s="11"/>
      <c r="D165" s="11"/>
      <c r="E165" s="39"/>
      <c r="F165" s="40"/>
      <c r="G165" s="40"/>
      <c r="H165" s="40"/>
      <c r="I165" s="39"/>
      <c r="J165" s="41"/>
      <c r="K165" s="287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63"/>
    </row>
    <row r="166" spans="1:34" x14ac:dyDescent="0.2">
      <c r="A166" s="38"/>
      <c r="B166" s="38"/>
      <c r="C166" s="11"/>
      <c r="D166" s="11"/>
      <c r="E166" s="39"/>
      <c r="F166" s="40"/>
      <c r="G166" s="40"/>
      <c r="H166" s="40"/>
      <c r="I166" s="39"/>
      <c r="J166" s="41"/>
      <c r="K166" s="287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63"/>
    </row>
    <row r="167" spans="1:34" x14ac:dyDescent="0.2">
      <c r="A167" s="38"/>
      <c r="B167" s="38"/>
      <c r="C167" s="11"/>
      <c r="D167" s="11"/>
      <c r="E167" s="39"/>
      <c r="F167" s="40"/>
      <c r="G167" s="40"/>
      <c r="H167" s="40"/>
      <c r="I167" s="39"/>
      <c r="J167" s="41"/>
      <c r="K167" s="287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63"/>
    </row>
    <row r="168" spans="1:34" x14ac:dyDescent="0.2">
      <c r="A168" s="38"/>
      <c r="B168" s="38"/>
      <c r="C168" s="11"/>
      <c r="D168" s="11"/>
      <c r="E168" s="39"/>
      <c r="F168" s="40"/>
      <c r="G168" s="40"/>
      <c r="H168" s="40"/>
      <c r="I168" s="39"/>
      <c r="J168" s="41"/>
      <c r="K168" s="287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63"/>
    </row>
    <row r="169" spans="1:34" x14ac:dyDescent="0.2">
      <c r="A169" s="38"/>
      <c r="B169" s="38"/>
      <c r="C169" s="11"/>
      <c r="D169" s="11"/>
      <c r="E169" s="39"/>
      <c r="F169" s="40"/>
      <c r="G169" s="40"/>
      <c r="H169" s="40"/>
      <c r="I169" s="39"/>
      <c r="J169" s="41"/>
      <c r="K169" s="287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63"/>
    </row>
    <row r="170" spans="1:34" x14ac:dyDescent="0.2">
      <c r="A170" s="38"/>
      <c r="B170" s="38"/>
      <c r="C170" s="11"/>
      <c r="D170" s="11"/>
      <c r="E170" s="39"/>
      <c r="F170" s="40"/>
      <c r="G170" s="40"/>
      <c r="H170" s="40"/>
      <c r="I170" s="39"/>
      <c r="J170" s="41"/>
      <c r="K170" s="287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63"/>
    </row>
    <row r="171" spans="1:34" x14ac:dyDescent="0.2">
      <c r="A171" s="38"/>
      <c r="B171" s="38"/>
      <c r="C171" s="11"/>
      <c r="D171" s="11"/>
      <c r="E171" s="39"/>
      <c r="F171" s="40"/>
      <c r="G171" s="40"/>
      <c r="H171" s="40"/>
      <c r="I171" s="39"/>
      <c r="J171" s="41"/>
      <c r="K171" s="287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63"/>
    </row>
    <row r="172" spans="1:34" s="116" customFormat="1" x14ac:dyDescent="0.2">
      <c r="A172" s="38"/>
      <c r="B172" s="38"/>
      <c r="C172" s="12"/>
      <c r="D172" s="39"/>
      <c r="E172" s="39"/>
      <c r="F172" s="40"/>
      <c r="G172" s="40"/>
      <c r="H172" s="40"/>
      <c r="I172" s="39"/>
      <c r="J172" s="41"/>
      <c r="K172" s="287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2"/>
      <c r="X172" s="12"/>
      <c r="Y172" s="12"/>
      <c r="Z172" s="12"/>
      <c r="AA172" s="11"/>
      <c r="AB172" s="11"/>
      <c r="AC172" s="11"/>
      <c r="AD172" s="11"/>
      <c r="AE172" s="11"/>
      <c r="AF172" s="11"/>
      <c r="AG172" s="11"/>
      <c r="AH172" s="350"/>
    </row>
    <row r="173" spans="1:34" s="116" customFormat="1" x14ac:dyDescent="0.2">
      <c r="A173" s="38"/>
      <c r="B173" s="38"/>
      <c r="C173" s="12"/>
      <c r="D173" s="39"/>
      <c r="E173" s="39"/>
      <c r="F173" s="40"/>
      <c r="G173" s="40"/>
      <c r="H173" s="40"/>
      <c r="I173" s="39"/>
      <c r="J173" s="41"/>
      <c r="K173" s="287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2"/>
      <c r="X173" s="12"/>
      <c r="Y173" s="12"/>
      <c r="Z173" s="12"/>
      <c r="AA173" s="11"/>
      <c r="AB173" s="11"/>
      <c r="AC173" s="11"/>
      <c r="AD173" s="11"/>
      <c r="AE173" s="11"/>
      <c r="AF173" s="11"/>
      <c r="AG173" s="11"/>
      <c r="AH173" s="350"/>
    </row>
    <row r="174" spans="1:34" x14ac:dyDescent="0.2">
      <c r="A174" s="38"/>
      <c r="B174" s="38"/>
      <c r="C174" s="12"/>
      <c r="D174" s="39"/>
      <c r="E174" s="39"/>
      <c r="F174" s="40"/>
      <c r="G174" s="40"/>
      <c r="H174" s="40"/>
      <c r="I174" s="39"/>
      <c r="J174" s="41"/>
      <c r="K174" s="287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63"/>
    </row>
    <row r="175" spans="1:34" x14ac:dyDescent="0.2">
      <c r="B175" s="237"/>
      <c r="C175" s="12"/>
      <c r="D175" s="39"/>
      <c r="E175" s="39"/>
      <c r="F175" s="40"/>
      <c r="G175" s="40"/>
      <c r="H175" s="40"/>
      <c r="I175" s="39"/>
      <c r="J175" s="41"/>
      <c r="K175" s="287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63"/>
    </row>
    <row r="176" spans="1:34" x14ac:dyDescent="0.2">
      <c r="B176" s="237"/>
      <c r="C176" s="12"/>
      <c r="D176" s="39"/>
      <c r="E176" s="39"/>
      <c r="F176" s="40"/>
      <c r="G176" s="40"/>
      <c r="H176" s="40"/>
      <c r="I176" s="39"/>
      <c r="J176" s="41"/>
      <c r="K176" s="287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63"/>
    </row>
    <row r="177" spans="2:34" x14ac:dyDescent="0.2">
      <c r="B177" s="237"/>
      <c r="C177" s="12"/>
      <c r="D177" s="39"/>
      <c r="E177" s="39"/>
      <c r="F177" s="40"/>
      <c r="G177" s="40"/>
      <c r="H177" s="40"/>
      <c r="I177" s="39"/>
      <c r="J177" s="41"/>
      <c r="K177" s="287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63"/>
    </row>
    <row r="178" spans="2:34" x14ac:dyDescent="0.2">
      <c r="B178" s="237"/>
      <c r="C178" s="12"/>
      <c r="D178" s="39"/>
      <c r="E178" s="39"/>
      <c r="F178" s="40"/>
      <c r="G178" s="40"/>
      <c r="H178" s="40"/>
      <c r="I178" s="39"/>
      <c r="J178" s="41"/>
      <c r="K178" s="287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63"/>
    </row>
    <row r="179" spans="2:34" x14ac:dyDescent="0.2">
      <c r="B179" s="237"/>
      <c r="C179" s="12"/>
      <c r="D179" s="39"/>
      <c r="E179" s="39"/>
      <c r="F179" s="40"/>
      <c r="G179" s="40"/>
      <c r="H179" s="40"/>
      <c r="I179" s="39"/>
      <c r="J179" s="41"/>
      <c r="K179" s="287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63"/>
    </row>
    <row r="180" spans="2:34" x14ac:dyDescent="0.2">
      <c r="B180" s="237"/>
      <c r="C180" s="12"/>
      <c r="D180" s="39"/>
      <c r="E180" s="39"/>
      <c r="F180" s="40"/>
      <c r="G180" s="40"/>
      <c r="H180" s="40"/>
      <c r="I180" s="39"/>
      <c r="J180" s="41"/>
      <c r="K180" s="287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63"/>
    </row>
    <row r="181" spans="2:34" x14ac:dyDescent="0.2">
      <c r="B181" s="237"/>
      <c r="C181" s="12"/>
      <c r="D181" s="39"/>
      <c r="E181" s="39"/>
      <c r="F181" s="40"/>
      <c r="G181" s="40"/>
      <c r="H181" s="40"/>
      <c r="I181" s="39"/>
      <c r="J181" s="41"/>
      <c r="K181" s="287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63"/>
    </row>
    <row r="182" spans="2:34" x14ac:dyDescent="0.2">
      <c r="B182" s="237"/>
      <c r="C182" s="12"/>
      <c r="D182" s="39"/>
      <c r="E182" s="39"/>
      <c r="F182" s="40"/>
      <c r="G182" s="40"/>
      <c r="H182" s="40"/>
      <c r="I182" s="39"/>
      <c r="J182" s="41"/>
      <c r="K182" s="287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63"/>
    </row>
    <row r="183" spans="2:34" x14ac:dyDescent="0.2">
      <c r="B183" s="237"/>
      <c r="C183" s="12"/>
      <c r="D183" s="39"/>
      <c r="E183" s="39"/>
      <c r="F183" s="40"/>
      <c r="G183" s="40"/>
      <c r="H183" s="40"/>
      <c r="I183" s="39"/>
      <c r="J183" s="41"/>
      <c r="K183" s="287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63"/>
    </row>
    <row r="184" spans="2:34" x14ac:dyDescent="0.2">
      <c r="B184" s="237"/>
      <c r="C184" s="12"/>
      <c r="D184" s="39"/>
      <c r="E184" s="39"/>
      <c r="F184" s="40"/>
      <c r="G184" s="40"/>
      <c r="H184" s="40"/>
      <c r="I184" s="39"/>
      <c r="J184" s="41"/>
      <c r="K184" s="287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63"/>
    </row>
    <row r="185" spans="2:34" x14ac:dyDescent="0.2">
      <c r="B185" s="237"/>
      <c r="C185" s="12"/>
      <c r="D185" s="39"/>
      <c r="E185" s="39"/>
      <c r="F185" s="40"/>
      <c r="G185" s="40"/>
      <c r="H185" s="40"/>
      <c r="I185" s="39"/>
      <c r="J185" s="41"/>
      <c r="K185" s="287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63"/>
    </row>
    <row r="186" spans="2:34" x14ac:dyDescent="0.2">
      <c r="B186" s="237"/>
      <c r="C186" s="12"/>
      <c r="D186" s="39"/>
      <c r="E186" s="39"/>
      <c r="F186" s="40"/>
      <c r="G186" s="40"/>
      <c r="H186" s="40"/>
      <c r="I186" s="39"/>
      <c r="J186" s="41"/>
      <c r="K186" s="287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63"/>
    </row>
    <row r="187" spans="2:34" x14ac:dyDescent="0.2">
      <c r="B187" s="237"/>
      <c r="C187" s="12"/>
      <c r="D187" s="39"/>
      <c r="E187" s="39"/>
      <c r="F187" s="40"/>
      <c r="G187" s="40"/>
      <c r="H187" s="40"/>
      <c r="I187" s="39"/>
      <c r="J187" s="41"/>
      <c r="K187" s="287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63"/>
    </row>
    <row r="188" spans="2:34" x14ac:dyDescent="0.2">
      <c r="B188" s="237"/>
      <c r="C188" s="12"/>
      <c r="D188" s="39"/>
      <c r="E188" s="39"/>
      <c r="F188" s="40"/>
      <c r="G188" s="40"/>
      <c r="H188" s="40"/>
      <c r="I188" s="39"/>
      <c r="J188" s="41"/>
      <c r="K188" s="287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63"/>
    </row>
    <row r="189" spans="2:34" x14ac:dyDescent="0.2">
      <c r="B189" s="237"/>
      <c r="C189" s="12"/>
      <c r="D189" s="39"/>
      <c r="E189" s="39"/>
      <c r="F189" s="40"/>
      <c r="G189" s="40"/>
      <c r="H189" s="40"/>
      <c r="I189" s="39"/>
      <c r="J189" s="41"/>
      <c r="K189" s="287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63"/>
    </row>
    <row r="190" spans="2:34" x14ac:dyDescent="0.2">
      <c r="B190" s="237"/>
      <c r="C190" s="12"/>
      <c r="D190" s="39"/>
      <c r="E190" s="39"/>
      <c r="F190" s="40"/>
      <c r="G190" s="40"/>
      <c r="H190" s="40"/>
      <c r="I190" s="39"/>
      <c r="J190" s="41"/>
      <c r="K190" s="287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63"/>
    </row>
    <row r="191" spans="2:34" x14ac:dyDescent="0.2">
      <c r="B191" s="237"/>
      <c r="C191" s="12"/>
      <c r="D191" s="39"/>
      <c r="E191" s="39"/>
      <c r="F191" s="40"/>
      <c r="G191" s="40"/>
      <c r="H191" s="40"/>
      <c r="I191" s="39"/>
      <c r="J191" s="41"/>
      <c r="K191" s="287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63"/>
    </row>
    <row r="192" spans="2:34" x14ac:dyDescent="0.2">
      <c r="B192" s="237"/>
      <c r="C192" s="12"/>
      <c r="D192" s="39"/>
      <c r="E192" s="39"/>
      <c r="F192" s="40"/>
      <c r="G192" s="40"/>
      <c r="H192" s="40"/>
      <c r="I192" s="39"/>
      <c r="J192" s="41"/>
      <c r="K192" s="287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63"/>
    </row>
    <row r="193" spans="2:34" x14ac:dyDescent="0.2">
      <c r="B193" s="237"/>
      <c r="C193" s="12"/>
      <c r="D193" s="39"/>
      <c r="E193" s="39"/>
      <c r="F193" s="40"/>
      <c r="G193" s="40"/>
      <c r="H193" s="40"/>
      <c r="I193" s="39"/>
      <c r="J193" s="41"/>
      <c r="K193" s="287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63"/>
    </row>
    <row r="194" spans="2:34" x14ac:dyDescent="0.2">
      <c r="B194" s="237"/>
      <c r="C194" s="12"/>
      <c r="D194" s="39"/>
      <c r="E194" s="39"/>
      <c r="F194" s="40"/>
      <c r="G194" s="40"/>
      <c r="H194" s="40"/>
      <c r="I194" s="39"/>
      <c r="J194" s="41"/>
      <c r="K194" s="287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63"/>
    </row>
    <row r="195" spans="2:34" x14ac:dyDescent="0.2">
      <c r="B195" s="237"/>
      <c r="C195" s="12"/>
      <c r="D195" s="39"/>
      <c r="E195" s="39"/>
      <c r="F195" s="40"/>
      <c r="G195" s="40"/>
      <c r="H195" s="40"/>
      <c r="I195" s="39"/>
      <c r="J195" s="41"/>
      <c r="K195" s="287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63"/>
    </row>
    <row r="196" spans="2:34" x14ac:dyDescent="0.2">
      <c r="B196" s="237"/>
      <c r="C196" s="12"/>
      <c r="D196" s="39"/>
      <c r="E196" s="39"/>
      <c r="F196" s="40"/>
      <c r="G196" s="40"/>
      <c r="H196" s="40"/>
      <c r="I196" s="39"/>
      <c r="J196" s="41"/>
      <c r="K196" s="287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63"/>
    </row>
    <row r="197" spans="2:34" x14ac:dyDescent="0.2">
      <c r="B197" s="237"/>
      <c r="C197" s="12"/>
      <c r="D197" s="39"/>
      <c r="E197" s="39"/>
      <c r="F197" s="40"/>
      <c r="G197" s="40"/>
      <c r="H197" s="40"/>
      <c r="I197" s="39"/>
      <c r="J197" s="41"/>
      <c r="K197" s="287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63"/>
    </row>
    <row r="198" spans="2:34" x14ac:dyDescent="0.2">
      <c r="B198" s="237"/>
      <c r="C198" s="12"/>
      <c r="D198" s="39"/>
      <c r="E198" s="39"/>
      <c r="F198" s="40"/>
      <c r="G198" s="40"/>
      <c r="H198" s="40"/>
      <c r="I198" s="39"/>
      <c r="J198" s="41"/>
      <c r="K198" s="287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63"/>
    </row>
    <row r="199" spans="2:34" x14ac:dyDescent="0.2">
      <c r="B199" s="237"/>
      <c r="C199" s="12"/>
      <c r="D199" s="39"/>
      <c r="E199" s="39"/>
      <c r="F199" s="40"/>
      <c r="G199" s="40"/>
      <c r="H199" s="40"/>
      <c r="I199" s="39"/>
      <c r="J199" s="41"/>
      <c r="K199" s="287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63"/>
    </row>
    <row r="200" spans="2:34" x14ac:dyDescent="0.2">
      <c r="B200" s="237"/>
      <c r="C200" s="12"/>
      <c r="D200" s="39"/>
      <c r="E200" s="39"/>
      <c r="F200" s="40"/>
      <c r="G200" s="40"/>
      <c r="H200" s="40"/>
      <c r="I200" s="39"/>
      <c r="J200" s="41"/>
      <c r="K200" s="287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63"/>
    </row>
    <row r="201" spans="2:34" x14ac:dyDescent="0.2">
      <c r="B201" s="237"/>
      <c r="C201" s="12"/>
      <c r="D201" s="39"/>
      <c r="E201" s="39"/>
      <c r="F201" s="40"/>
      <c r="G201" s="40"/>
      <c r="H201" s="40"/>
      <c r="I201" s="39"/>
      <c r="J201" s="41"/>
      <c r="K201" s="287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63"/>
    </row>
    <row r="202" spans="2:34" x14ac:dyDescent="0.2">
      <c r="B202" s="237"/>
      <c r="C202" s="12"/>
      <c r="D202" s="39"/>
      <c r="E202" s="39"/>
      <c r="F202" s="40"/>
      <c r="G202" s="40"/>
      <c r="H202" s="40"/>
      <c r="I202" s="39"/>
      <c r="J202" s="41"/>
      <c r="K202" s="287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63"/>
    </row>
    <row r="203" spans="2:34" x14ac:dyDescent="0.2">
      <c r="B203" s="237"/>
      <c r="C203" s="12"/>
      <c r="D203" s="39"/>
      <c r="E203" s="39"/>
      <c r="F203" s="40"/>
      <c r="G203" s="40"/>
      <c r="H203" s="40"/>
      <c r="I203" s="39"/>
      <c r="J203" s="41"/>
      <c r="K203" s="287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63"/>
    </row>
    <row r="204" spans="2:34" x14ac:dyDescent="0.2">
      <c r="B204" s="237"/>
      <c r="C204" s="12"/>
      <c r="D204" s="39"/>
      <c r="E204" s="39"/>
      <c r="F204" s="40"/>
      <c r="G204" s="40"/>
      <c r="H204" s="40"/>
      <c r="I204" s="39"/>
      <c r="J204" s="41"/>
      <c r="K204" s="287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63"/>
    </row>
    <row r="205" spans="2:34" x14ac:dyDescent="0.2">
      <c r="B205" s="237"/>
      <c r="C205" s="12"/>
      <c r="D205" s="39"/>
      <c r="E205" s="39"/>
      <c r="F205" s="40"/>
      <c r="G205" s="40"/>
      <c r="H205" s="40"/>
      <c r="I205" s="39"/>
      <c r="J205" s="41"/>
      <c r="K205" s="287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63"/>
    </row>
    <row r="206" spans="2:34" x14ac:dyDescent="0.2">
      <c r="B206" s="237"/>
      <c r="C206" s="12"/>
      <c r="D206" s="39"/>
      <c r="E206" s="39"/>
      <c r="F206" s="40"/>
      <c r="G206" s="40"/>
      <c r="H206" s="40"/>
      <c r="I206" s="39"/>
      <c r="J206" s="41"/>
      <c r="K206" s="287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63"/>
    </row>
    <row r="207" spans="2:34" x14ac:dyDescent="0.2">
      <c r="B207" s="237"/>
      <c r="C207" s="12"/>
      <c r="D207" s="39"/>
      <c r="E207" s="39"/>
      <c r="F207" s="40"/>
      <c r="G207" s="40"/>
      <c r="H207" s="40"/>
      <c r="I207" s="39"/>
      <c r="J207" s="41"/>
      <c r="K207" s="287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63"/>
    </row>
    <row r="208" spans="2:34" x14ac:dyDescent="0.2">
      <c r="B208" s="237"/>
      <c r="C208" s="12"/>
      <c r="D208" s="39"/>
      <c r="E208" s="39"/>
      <c r="F208" s="40"/>
      <c r="G208" s="40"/>
      <c r="H208" s="40"/>
      <c r="I208" s="39"/>
      <c r="J208" s="41"/>
      <c r="K208" s="287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63"/>
    </row>
    <row r="209" spans="2:34" x14ac:dyDescent="0.2">
      <c r="B209" s="237"/>
      <c r="C209" s="12"/>
      <c r="D209" s="39"/>
      <c r="E209" s="39"/>
      <c r="F209" s="40"/>
      <c r="G209" s="40"/>
      <c r="H209" s="40"/>
      <c r="I209" s="39"/>
      <c r="J209" s="41"/>
      <c r="K209" s="287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63"/>
    </row>
    <row r="210" spans="2:34" x14ac:dyDescent="0.2">
      <c r="B210" s="237"/>
      <c r="C210" s="12"/>
      <c r="D210" s="39"/>
      <c r="E210" s="39"/>
      <c r="F210" s="40"/>
      <c r="G210" s="40"/>
      <c r="H210" s="40"/>
      <c r="I210" s="39"/>
      <c r="J210" s="41"/>
      <c r="K210" s="287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63"/>
    </row>
    <row r="211" spans="2:34" x14ac:dyDescent="0.2">
      <c r="B211" s="237"/>
      <c r="C211" s="12"/>
      <c r="D211" s="39"/>
      <c r="E211" s="39"/>
      <c r="F211" s="40"/>
      <c r="G211" s="40"/>
      <c r="H211" s="40"/>
      <c r="I211" s="39"/>
      <c r="J211" s="41"/>
      <c r="K211" s="287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63"/>
    </row>
    <row r="212" spans="2:34" x14ac:dyDescent="0.2">
      <c r="B212" s="237"/>
      <c r="C212" s="12"/>
      <c r="D212" s="39"/>
      <c r="E212" s="39"/>
      <c r="F212" s="40"/>
      <c r="G212" s="40"/>
      <c r="H212" s="40"/>
      <c r="I212" s="39"/>
      <c r="J212" s="41"/>
      <c r="K212" s="287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63"/>
    </row>
    <row r="213" spans="2:34" x14ac:dyDescent="0.2">
      <c r="B213" s="237"/>
      <c r="C213" s="12"/>
      <c r="D213" s="39"/>
      <c r="E213" s="39"/>
      <c r="F213" s="40"/>
      <c r="G213" s="40"/>
      <c r="H213" s="40"/>
      <c r="I213" s="39"/>
      <c r="J213" s="41"/>
      <c r="K213" s="287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63"/>
    </row>
    <row r="214" spans="2:34" x14ac:dyDescent="0.2">
      <c r="B214" s="237"/>
      <c r="C214" s="12"/>
      <c r="D214" s="39"/>
      <c r="E214" s="39"/>
      <c r="F214" s="40"/>
      <c r="G214" s="40"/>
      <c r="H214" s="40"/>
      <c r="I214" s="39"/>
      <c r="J214" s="41"/>
      <c r="K214" s="287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63"/>
    </row>
    <row r="215" spans="2:34" x14ac:dyDescent="0.2">
      <c r="B215" s="237"/>
      <c r="C215" s="12"/>
      <c r="D215" s="39"/>
      <c r="E215" s="39"/>
      <c r="F215" s="40"/>
      <c r="G215" s="40"/>
      <c r="H215" s="40"/>
      <c r="I215" s="39"/>
      <c r="J215" s="41"/>
      <c r="K215" s="287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63"/>
    </row>
    <row r="216" spans="2:34" x14ac:dyDescent="0.2">
      <c r="B216" s="237"/>
      <c r="C216" s="12"/>
      <c r="D216" s="39"/>
      <c r="E216" s="39"/>
      <c r="F216" s="40"/>
      <c r="G216" s="40"/>
      <c r="H216" s="40"/>
      <c r="I216" s="39"/>
      <c r="J216" s="41"/>
      <c r="K216" s="287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63"/>
    </row>
    <row r="217" spans="2:34" x14ac:dyDescent="0.2">
      <c r="B217" s="237"/>
      <c r="C217" s="12"/>
      <c r="D217" s="39"/>
      <c r="E217" s="39"/>
      <c r="F217" s="40"/>
      <c r="G217" s="40"/>
      <c r="H217" s="40"/>
      <c r="I217" s="39"/>
      <c r="J217" s="41"/>
      <c r="K217" s="287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63"/>
    </row>
    <row r="218" spans="2:34" x14ac:dyDescent="0.2">
      <c r="B218" s="237"/>
      <c r="C218" s="12"/>
      <c r="D218" s="39"/>
      <c r="E218" s="39"/>
      <c r="F218" s="40"/>
      <c r="G218" s="40"/>
      <c r="H218" s="40"/>
      <c r="I218" s="39"/>
      <c r="J218" s="41"/>
      <c r="K218" s="287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63"/>
    </row>
    <row r="219" spans="2:34" x14ac:dyDescent="0.2">
      <c r="B219" s="237"/>
      <c r="C219" s="12"/>
      <c r="D219" s="39"/>
      <c r="E219" s="39"/>
      <c r="F219" s="40"/>
      <c r="G219" s="40"/>
      <c r="H219" s="40"/>
      <c r="I219" s="39"/>
      <c r="J219" s="41"/>
      <c r="K219" s="287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63"/>
    </row>
    <row r="220" spans="2:34" x14ac:dyDescent="0.2">
      <c r="B220" s="237"/>
      <c r="C220" s="12"/>
      <c r="D220" s="39"/>
      <c r="E220" s="39"/>
      <c r="F220" s="40"/>
      <c r="G220" s="40"/>
      <c r="H220" s="40"/>
      <c r="I220" s="39"/>
      <c r="J220" s="41"/>
      <c r="K220" s="287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63"/>
    </row>
    <row r="221" spans="2:34" x14ac:dyDescent="0.2">
      <c r="B221" s="237"/>
      <c r="C221" s="12"/>
      <c r="D221" s="39"/>
      <c r="E221" s="39"/>
      <c r="F221" s="40"/>
      <c r="G221" s="40"/>
      <c r="H221" s="40"/>
      <c r="I221" s="39"/>
      <c r="J221" s="41"/>
      <c r="K221" s="287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63"/>
    </row>
    <row r="222" spans="2:34" x14ac:dyDescent="0.2">
      <c r="B222" s="237"/>
      <c r="C222" s="12"/>
      <c r="D222" s="39"/>
      <c r="E222" s="39"/>
      <c r="F222" s="40"/>
      <c r="G222" s="40"/>
      <c r="H222" s="40"/>
      <c r="I222" s="39"/>
      <c r="J222" s="41"/>
      <c r="K222" s="287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63"/>
    </row>
    <row r="223" spans="2:34" x14ac:dyDescent="0.2">
      <c r="B223" s="237"/>
      <c r="C223" s="12"/>
      <c r="D223" s="39"/>
      <c r="E223" s="39"/>
      <c r="F223" s="40"/>
      <c r="G223" s="40"/>
      <c r="H223" s="40"/>
      <c r="I223" s="39"/>
      <c r="J223" s="41"/>
      <c r="K223" s="287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63"/>
    </row>
    <row r="224" spans="2:34" x14ac:dyDescent="0.2">
      <c r="B224" s="237"/>
      <c r="C224" s="12"/>
      <c r="D224" s="39"/>
      <c r="E224" s="39"/>
      <c r="F224" s="40"/>
      <c r="G224" s="40"/>
      <c r="H224" s="40"/>
      <c r="I224" s="39"/>
      <c r="J224" s="41"/>
      <c r="K224" s="287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63"/>
    </row>
    <row r="225" spans="2:34" x14ac:dyDescent="0.2">
      <c r="B225" s="237"/>
      <c r="C225" s="12"/>
      <c r="D225" s="39"/>
      <c r="E225" s="39"/>
      <c r="F225" s="40"/>
      <c r="G225" s="40"/>
      <c r="H225" s="40"/>
      <c r="I225" s="39"/>
      <c r="J225" s="41"/>
      <c r="K225" s="287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63"/>
    </row>
    <row r="226" spans="2:34" x14ac:dyDescent="0.2">
      <c r="B226" s="237"/>
      <c r="C226" s="12"/>
      <c r="D226" s="39"/>
      <c r="E226" s="39"/>
      <c r="F226" s="40"/>
      <c r="G226" s="40"/>
      <c r="H226" s="40"/>
      <c r="I226" s="39"/>
      <c r="J226" s="41"/>
      <c r="K226" s="287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63"/>
    </row>
    <row r="227" spans="2:34" x14ac:dyDescent="0.2">
      <c r="B227" s="237"/>
      <c r="C227" s="12"/>
      <c r="D227" s="39"/>
      <c r="E227" s="39"/>
      <c r="F227" s="40"/>
      <c r="G227" s="40"/>
      <c r="H227" s="40"/>
      <c r="I227" s="39"/>
      <c r="J227" s="41"/>
      <c r="K227" s="287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63"/>
    </row>
    <row r="228" spans="2:34" x14ac:dyDescent="0.2">
      <c r="B228" s="237"/>
      <c r="C228" s="12"/>
      <c r="D228" s="39"/>
      <c r="E228" s="39"/>
      <c r="F228" s="40"/>
      <c r="G228" s="40"/>
      <c r="H228" s="40"/>
      <c r="I228" s="39"/>
      <c r="J228" s="41"/>
      <c r="K228" s="287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63"/>
    </row>
    <row r="229" spans="2:34" x14ac:dyDescent="0.2">
      <c r="B229" s="237"/>
      <c r="C229" s="12"/>
      <c r="D229" s="39"/>
      <c r="E229" s="39"/>
      <c r="F229" s="40"/>
      <c r="G229" s="40"/>
      <c r="H229" s="40"/>
      <c r="I229" s="39"/>
      <c r="J229" s="41"/>
      <c r="K229" s="287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63"/>
    </row>
    <row r="230" spans="2:34" x14ac:dyDescent="0.2">
      <c r="B230" s="237"/>
      <c r="C230" s="12"/>
      <c r="D230" s="39"/>
      <c r="E230" s="39"/>
      <c r="F230" s="40"/>
      <c r="G230" s="40"/>
      <c r="H230" s="40"/>
      <c r="I230" s="39"/>
      <c r="J230" s="41"/>
      <c r="K230" s="287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63"/>
    </row>
    <row r="231" spans="2:34" x14ac:dyDescent="0.2">
      <c r="B231" s="237"/>
      <c r="C231" s="12"/>
      <c r="D231" s="39"/>
      <c r="E231" s="39"/>
      <c r="F231" s="40"/>
      <c r="G231" s="40"/>
      <c r="H231" s="40"/>
      <c r="I231" s="39"/>
      <c r="J231" s="41"/>
      <c r="K231" s="287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63"/>
    </row>
    <row r="232" spans="2:34" x14ac:dyDescent="0.2">
      <c r="B232" s="237"/>
      <c r="C232" s="12"/>
      <c r="D232" s="39"/>
      <c r="E232" s="39"/>
      <c r="F232" s="40"/>
      <c r="G232" s="40"/>
      <c r="H232" s="40"/>
      <c r="I232" s="39"/>
      <c r="J232" s="41"/>
      <c r="K232" s="287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63"/>
    </row>
    <row r="233" spans="2:34" x14ac:dyDescent="0.2">
      <c r="B233" s="237"/>
      <c r="C233" s="12"/>
      <c r="D233" s="39"/>
      <c r="E233" s="39"/>
      <c r="F233" s="40"/>
      <c r="G233" s="40"/>
      <c r="H233" s="40"/>
      <c r="I233" s="39"/>
      <c r="J233" s="41"/>
      <c r="K233" s="287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63"/>
    </row>
    <row r="234" spans="2:34" x14ac:dyDescent="0.2">
      <c r="B234" s="237"/>
      <c r="C234" s="12"/>
      <c r="D234" s="39"/>
      <c r="E234" s="39"/>
      <c r="F234" s="40"/>
      <c r="G234" s="40"/>
      <c r="H234" s="40"/>
      <c r="I234" s="39"/>
      <c r="J234" s="41"/>
      <c r="K234" s="287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63"/>
    </row>
    <row r="235" spans="2:34" x14ac:dyDescent="0.2">
      <c r="B235" s="237"/>
      <c r="C235" s="12"/>
      <c r="D235" s="39"/>
      <c r="E235" s="39"/>
      <c r="F235" s="40"/>
      <c r="G235" s="40"/>
      <c r="H235" s="40"/>
      <c r="I235" s="39"/>
      <c r="J235" s="41"/>
      <c r="K235" s="287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63"/>
    </row>
    <row r="236" spans="2:34" x14ac:dyDescent="0.2">
      <c r="B236" s="237"/>
      <c r="C236" s="12"/>
      <c r="D236" s="39"/>
      <c r="E236" s="39"/>
      <c r="F236" s="40"/>
      <c r="G236" s="40"/>
      <c r="H236" s="40"/>
      <c r="I236" s="39"/>
      <c r="J236" s="41"/>
      <c r="K236" s="287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63"/>
    </row>
    <row r="237" spans="2:34" x14ac:dyDescent="0.2">
      <c r="B237" s="237"/>
      <c r="C237" s="12"/>
      <c r="D237" s="39"/>
      <c r="E237" s="39"/>
      <c r="F237" s="40"/>
      <c r="G237" s="40"/>
      <c r="H237" s="40"/>
      <c r="I237" s="39"/>
      <c r="J237" s="41"/>
      <c r="K237" s="287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63"/>
    </row>
    <row r="238" spans="2:34" x14ac:dyDescent="0.2">
      <c r="B238" s="237"/>
      <c r="C238" s="12"/>
      <c r="D238" s="39"/>
      <c r="E238" s="39"/>
      <c r="F238" s="40"/>
      <c r="G238" s="40"/>
      <c r="H238" s="40"/>
      <c r="I238" s="39"/>
      <c r="J238" s="41"/>
      <c r="K238" s="287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63"/>
    </row>
    <row r="239" spans="2:34" x14ac:dyDescent="0.2">
      <c r="B239" s="237"/>
      <c r="C239" s="12"/>
      <c r="D239" s="39"/>
      <c r="E239" s="39"/>
      <c r="F239" s="40"/>
      <c r="G239" s="40"/>
      <c r="H239" s="40"/>
      <c r="I239" s="39"/>
      <c r="J239" s="41"/>
      <c r="K239" s="287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63"/>
    </row>
    <row r="240" spans="2:34" x14ac:dyDescent="0.2">
      <c r="B240" s="237"/>
      <c r="C240" s="12"/>
      <c r="D240" s="39"/>
      <c r="E240" s="39"/>
      <c r="F240" s="40"/>
      <c r="G240" s="40"/>
      <c r="H240" s="40"/>
      <c r="I240" s="39"/>
      <c r="J240" s="41"/>
      <c r="K240" s="287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63"/>
    </row>
    <row r="241" spans="2:34" x14ac:dyDescent="0.2">
      <c r="B241" s="237"/>
      <c r="C241" s="12"/>
      <c r="D241" s="39"/>
      <c r="E241" s="39"/>
      <c r="F241" s="40"/>
      <c r="G241" s="40"/>
      <c r="H241" s="40"/>
      <c r="I241" s="39"/>
      <c r="J241" s="41"/>
      <c r="K241" s="287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63"/>
    </row>
    <row r="242" spans="2:34" x14ac:dyDescent="0.2">
      <c r="B242" s="237"/>
      <c r="C242" s="12"/>
      <c r="D242" s="39"/>
      <c r="E242" s="39"/>
      <c r="F242" s="40"/>
      <c r="G242" s="40"/>
      <c r="H242" s="40"/>
      <c r="I242" s="39"/>
      <c r="J242" s="41"/>
      <c r="K242" s="287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63"/>
    </row>
    <row r="243" spans="2:34" x14ac:dyDescent="0.2">
      <c r="B243" s="237"/>
      <c r="C243" s="12"/>
      <c r="D243" s="39"/>
      <c r="E243" s="39"/>
      <c r="F243" s="40"/>
      <c r="G243" s="40"/>
      <c r="H243" s="40"/>
      <c r="I243" s="39"/>
      <c r="J243" s="41"/>
      <c r="K243" s="287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63"/>
    </row>
    <row r="244" spans="2:34" x14ac:dyDescent="0.2">
      <c r="B244" s="237"/>
      <c r="C244" s="12"/>
      <c r="D244" s="39"/>
      <c r="E244" s="39"/>
      <c r="F244" s="40"/>
      <c r="G244" s="40"/>
      <c r="H244" s="40"/>
      <c r="I244" s="39"/>
      <c r="J244" s="41"/>
      <c r="K244" s="287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63"/>
    </row>
    <row r="245" spans="2:34" x14ac:dyDescent="0.2">
      <c r="B245" s="237"/>
      <c r="C245" s="12"/>
      <c r="D245" s="39"/>
      <c r="E245" s="39"/>
      <c r="F245" s="40"/>
      <c r="G245" s="40"/>
      <c r="H245" s="40"/>
      <c r="I245" s="39"/>
      <c r="J245" s="41"/>
      <c r="K245" s="287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63"/>
    </row>
    <row r="246" spans="2:34" x14ac:dyDescent="0.2">
      <c r="B246" s="237"/>
      <c r="C246" s="12"/>
      <c r="D246" s="39"/>
      <c r="E246" s="39"/>
      <c r="F246" s="40"/>
      <c r="G246" s="40"/>
      <c r="H246" s="40"/>
      <c r="I246" s="39"/>
      <c r="J246" s="41"/>
      <c r="K246" s="287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63"/>
    </row>
    <row r="247" spans="2:34" x14ac:dyDescent="0.2">
      <c r="B247" s="237"/>
      <c r="C247" s="12"/>
      <c r="D247" s="39"/>
      <c r="E247" s="39"/>
      <c r="F247" s="40"/>
      <c r="G247" s="40"/>
      <c r="H247" s="40"/>
      <c r="I247" s="39"/>
      <c r="J247" s="41"/>
      <c r="K247" s="287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63"/>
    </row>
    <row r="248" spans="2:34" x14ac:dyDescent="0.2">
      <c r="B248" s="237"/>
      <c r="C248" s="12"/>
      <c r="D248" s="39"/>
      <c r="E248" s="39"/>
      <c r="F248" s="40"/>
      <c r="G248" s="40"/>
      <c r="H248" s="40"/>
      <c r="I248" s="39"/>
      <c r="J248" s="41"/>
      <c r="K248" s="287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63"/>
    </row>
    <row r="249" spans="2:34" x14ac:dyDescent="0.2">
      <c r="B249" s="237"/>
      <c r="C249" s="12"/>
      <c r="D249" s="39"/>
      <c r="E249" s="39"/>
      <c r="F249" s="40"/>
      <c r="G249" s="40"/>
      <c r="H249" s="40"/>
      <c r="I249" s="39"/>
      <c r="J249" s="41"/>
      <c r="K249" s="287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63"/>
    </row>
    <row r="250" spans="2:34" x14ac:dyDescent="0.2">
      <c r="B250" s="237"/>
      <c r="C250" s="12"/>
      <c r="D250" s="39"/>
      <c r="E250" s="39"/>
      <c r="F250" s="40"/>
      <c r="G250" s="40"/>
      <c r="H250" s="40"/>
      <c r="I250" s="39"/>
      <c r="J250" s="41"/>
      <c r="K250" s="287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63"/>
    </row>
    <row r="251" spans="2:34" x14ac:dyDescent="0.2">
      <c r="B251" s="237"/>
      <c r="C251" s="12"/>
      <c r="D251" s="39"/>
      <c r="E251" s="39"/>
      <c r="F251" s="40"/>
      <c r="G251" s="40"/>
      <c r="H251" s="40"/>
      <c r="I251" s="39"/>
      <c r="J251" s="41"/>
      <c r="K251" s="287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63"/>
    </row>
    <row r="252" spans="2:34" x14ac:dyDescent="0.2">
      <c r="B252" s="237"/>
      <c r="C252" s="12"/>
      <c r="D252" s="39"/>
      <c r="E252" s="39"/>
      <c r="F252" s="40"/>
      <c r="G252" s="40"/>
      <c r="H252" s="40"/>
      <c r="I252" s="39"/>
      <c r="J252" s="41"/>
      <c r="K252" s="287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63"/>
    </row>
    <row r="253" spans="2:34" x14ac:dyDescent="0.2">
      <c r="B253" s="237"/>
      <c r="C253" s="12"/>
      <c r="D253" s="39"/>
      <c r="E253" s="39"/>
      <c r="F253" s="40"/>
      <c r="G253" s="40"/>
      <c r="H253" s="40"/>
      <c r="I253" s="39"/>
      <c r="J253" s="41"/>
      <c r="K253" s="287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63"/>
    </row>
    <row r="254" spans="2:34" x14ac:dyDescent="0.2">
      <c r="B254" s="237"/>
      <c r="C254" s="12"/>
      <c r="D254" s="39"/>
      <c r="E254" s="39"/>
      <c r="F254" s="40"/>
      <c r="G254" s="40"/>
      <c r="H254" s="40"/>
      <c r="I254" s="39"/>
      <c r="J254" s="41"/>
      <c r="K254" s="287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63"/>
    </row>
    <row r="255" spans="2:34" x14ac:dyDescent="0.2">
      <c r="B255" s="237"/>
      <c r="C255" s="12"/>
      <c r="D255" s="39"/>
      <c r="E255" s="39"/>
      <c r="F255" s="40"/>
      <c r="G255" s="40"/>
      <c r="H255" s="40"/>
      <c r="I255" s="39"/>
      <c r="J255" s="41"/>
      <c r="K255" s="287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63"/>
    </row>
    <row r="256" spans="2:34" x14ac:dyDescent="0.2">
      <c r="B256" s="237"/>
      <c r="C256" s="12"/>
      <c r="D256" s="39"/>
      <c r="E256" s="39"/>
      <c r="F256" s="40"/>
      <c r="G256" s="40"/>
      <c r="H256" s="40"/>
      <c r="I256" s="39"/>
      <c r="J256" s="41"/>
      <c r="K256" s="287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63"/>
    </row>
    <row r="257" spans="2:34" x14ac:dyDescent="0.2">
      <c r="B257" s="237"/>
      <c r="C257" s="12"/>
      <c r="D257" s="39"/>
      <c r="E257" s="39"/>
      <c r="F257" s="40"/>
      <c r="G257" s="40"/>
      <c r="H257" s="40"/>
      <c r="I257" s="39"/>
      <c r="J257" s="41"/>
      <c r="K257" s="287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63"/>
    </row>
    <row r="258" spans="2:34" x14ac:dyDescent="0.2">
      <c r="B258" s="237"/>
      <c r="C258" s="12"/>
      <c r="D258" s="39"/>
      <c r="E258" s="39"/>
      <c r="F258" s="40"/>
      <c r="G258" s="40"/>
      <c r="H258" s="40"/>
      <c r="I258" s="39"/>
      <c r="J258" s="41"/>
      <c r="K258" s="287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63"/>
    </row>
    <row r="259" spans="2:34" x14ac:dyDescent="0.2">
      <c r="B259" s="237"/>
      <c r="C259" s="12"/>
      <c r="D259" s="39"/>
      <c r="E259" s="39"/>
      <c r="F259" s="40"/>
      <c r="G259" s="40"/>
      <c r="H259" s="40"/>
      <c r="I259" s="39"/>
      <c r="J259" s="41"/>
      <c r="K259" s="287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63"/>
    </row>
    <row r="260" spans="2:34" x14ac:dyDescent="0.2">
      <c r="B260" s="237"/>
      <c r="C260" s="12"/>
      <c r="D260" s="39"/>
      <c r="E260" s="39"/>
      <c r="F260" s="40"/>
      <c r="G260" s="40"/>
      <c r="H260" s="40"/>
      <c r="I260" s="39"/>
      <c r="J260" s="41"/>
      <c r="K260" s="287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63"/>
    </row>
    <row r="261" spans="2:34" x14ac:dyDescent="0.2">
      <c r="B261" s="237"/>
      <c r="C261" s="12"/>
      <c r="D261" s="39"/>
      <c r="E261" s="39"/>
      <c r="F261" s="40"/>
      <c r="G261" s="40"/>
      <c r="H261" s="40"/>
      <c r="I261" s="39"/>
      <c r="J261" s="41"/>
      <c r="K261" s="287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63"/>
    </row>
    <row r="262" spans="2:34" x14ac:dyDescent="0.2">
      <c r="B262" s="237"/>
      <c r="C262" s="12"/>
      <c r="D262" s="39"/>
      <c r="E262" s="39"/>
      <c r="F262" s="40"/>
      <c r="G262" s="40"/>
      <c r="H262" s="40"/>
      <c r="I262" s="39"/>
      <c r="J262" s="41"/>
      <c r="K262" s="287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63"/>
    </row>
    <row r="263" spans="2:34" x14ac:dyDescent="0.2">
      <c r="B263" s="237"/>
      <c r="C263" s="12"/>
      <c r="D263" s="39"/>
      <c r="E263" s="39"/>
      <c r="F263" s="40"/>
      <c r="G263" s="40"/>
      <c r="H263" s="40"/>
      <c r="I263" s="39"/>
      <c r="J263" s="41"/>
      <c r="K263" s="287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63"/>
    </row>
    <row r="264" spans="2:34" x14ac:dyDescent="0.2">
      <c r="B264" s="237"/>
      <c r="C264" s="12"/>
      <c r="D264" s="39"/>
      <c r="E264" s="39"/>
      <c r="F264" s="40"/>
      <c r="G264" s="40"/>
      <c r="H264" s="40"/>
      <c r="I264" s="39"/>
      <c r="J264" s="41"/>
      <c r="K264" s="287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63"/>
    </row>
    <row r="265" spans="2:34" x14ac:dyDescent="0.2">
      <c r="B265" s="237"/>
      <c r="C265" s="12"/>
      <c r="D265" s="39"/>
      <c r="E265" s="39"/>
      <c r="F265" s="40"/>
      <c r="G265" s="40"/>
      <c r="H265" s="40"/>
      <c r="I265" s="39"/>
      <c r="J265" s="41"/>
      <c r="K265" s="287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63"/>
    </row>
    <row r="266" spans="2:34" x14ac:dyDescent="0.2">
      <c r="B266" s="237"/>
      <c r="C266" s="12"/>
      <c r="D266" s="39"/>
      <c r="E266" s="39"/>
      <c r="F266" s="40"/>
      <c r="G266" s="40"/>
      <c r="H266" s="40"/>
      <c r="I266" s="39"/>
      <c r="J266" s="41"/>
      <c r="K266" s="287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63"/>
    </row>
    <row r="267" spans="2:34" x14ac:dyDescent="0.2">
      <c r="B267" s="237"/>
      <c r="C267" s="12"/>
      <c r="D267" s="39"/>
      <c r="E267" s="39"/>
      <c r="F267" s="40"/>
      <c r="G267" s="40"/>
      <c r="H267" s="40"/>
      <c r="I267" s="39"/>
      <c r="J267" s="41"/>
      <c r="K267" s="287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63"/>
    </row>
    <row r="268" spans="2:34" x14ac:dyDescent="0.2">
      <c r="B268" s="237"/>
      <c r="C268" s="12"/>
      <c r="D268" s="39"/>
      <c r="E268" s="39"/>
      <c r="F268" s="40"/>
      <c r="G268" s="40"/>
      <c r="H268" s="40"/>
      <c r="I268" s="39"/>
      <c r="J268" s="41"/>
      <c r="K268" s="287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63"/>
    </row>
    <row r="269" spans="2:34" x14ac:dyDescent="0.2">
      <c r="B269" s="237"/>
      <c r="C269" s="12"/>
      <c r="D269" s="39"/>
      <c r="E269" s="39"/>
      <c r="F269" s="40"/>
      <c r="G269" s="40"/>
      <c r="H269" s="40"/>
      <c r="I269" s="39"/>
      <c r="J269" s="41"/>
      <c r="K269" s="287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63"/>
    </row>
    <row r="270" spans="2:34" x14ac:dyDescent="0.2">
      <c r="B270" s="237"/>
      <c r="C270" s="12"/>
      <c r="D270" s="39"/>
      <c r="E270" s="39"/>
      <c r="F270" s="40"/>
      <c r="G270" s="40"/>
      <c r="H270" s="40"/>
      <c r="I270" s="39"/>
      <c r="J270" s="41"/>
      <c r="K270" s="287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63"/>
    </row>
    <row r="271" spans="2:34" x14ac:dyDescent="0.2">
      <c r="B271" s="237"/>
      <c r="C271" s="12"/>
      <c r="D271" s="39"/>
      <c r="E271" s="39"/>
      <c r="F271" s="40"/>
      <c r="G271" s="40"/>
      <c r="H271" s="40"/>
      <c r="I271" s="39"/>
      <c r="J271" s="41"/>
      <c r="K271" s="287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63"/>
    </row>
    <row r="272" spans="2:34" x14ac:dyDescent="0.2">
      <c r="B272" s="237"/>
      <c r="C272" s="12"/>
      <c r="D272" s="39"/>
      <c r="E272" s="39"/>
      <c r="F272" s="40"/>
      <c r="G272" s="40"/>
      <c r="H272" s="40"/>
      <c r="I272" s="39"/>
      <c r="J272" s="41"/>
      <c r="K272" s="287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63"/>
    </row>
    <row r="273" spans="2:34" x14ac:dyDescent="0.2">
      <c r="B273" s="237"/>
      <c r="C273" s="12"/>
      <c r="D273" s="39"/>
      <c r="E273" s="39"/>
      <c r="F273" s="40"/>
      <c r="G273" s="40"/>
      <c r="H273" s="40"/>
      <c r="I273" s="39"/>
      <c r="J273" s="41"/>
      <c r="K273" s="287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63"/>
    </row>
    <row r="274" spans="2:34" x14ac:dyDescent="0.2">
      <c r="B274" s="237"/>
      <c r="C274" s="12"/>
      <c r="D274" s="39"/>
      <c r="E274" s="39"/>
      <c r="F274" s="40"/>
      <c r="G274" s="40"/>
      <c r="H274" s="40"/>
      <c r="I274" s="39"/>
      <c r="J274" s="41"/>
      <c r="K274" s="287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63"/>
    </row>
    <row r="275" spans="2:34" x14ac:dyDescent="0.2">
      <c r="B275" s="237"/>
      <c r="C275" s="12"/>
      <c r="D275" s="39"/>
      <c r="E275" s="39"/>
      <c r="F275" s="40"/>
      <c r="G275" s="40"/>
      <c r="H275" s="40"/>
      <c r="I275" s="39"/>
      <c r="J275" s="41"/>
      <c r="K275" s="287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63"/>
    </row>
    <row r="276" spans="2:34" x14ac:dyDescent="0.2">
      <c r="B276" s="237"/>
      <c r="C276" s="12"/>
      <c r="D276" s="39"/>
      <c r="E276" s="39"/>
      <c r="F276" s="40"/>
      <c r="G276" s="40"/>
      <c r="H276" s="40"/>
      <c r="I276" s="39"/>
      <c r="J276" s="41"/>
      <c r="K276" s="287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63"/>
    </row>
    <row r="277" spans="2:34" x14ac:dyDescent="0.2">
      <c r="B277" s="237"/>
      <c r="C277" s="12"/>
      <c r="D277" s="39"/>
      <c r="E277" s="39"/>
      <c r="F277" s="40"/>
      <c r="G277" s="40"/>
      <c r="H277" s="40"/>
      <c r="I277" s="39"/>
      <c r="J277" s="41"/>
      <c r="K277" s="287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63"/>
    </row>
    <row r="278" spans="2:34" x14ac:dyDescent="0.2">
      <c r="B278" s="237"/>
      <c r="C278" s="12"/>
      <c r="D278" s="39"/>
      <c r="E278" s="39"/>
      <c r="F278" s="40"/>
      <c r="G278" s="40"/>
      <c r="H278" s="40"/>
      <c r="I278" s="39"/>
      <c r="J278" s="41"/>
      <c r="K278" s="287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63"/>
    </row>
    <row r="279" spans="2:34" x14ac:dyDescent="0.2">
      <c r="B279" s="237"/>
      <c r="C279" s="12"/>
      <c r="D279" s="39"/>
      <c r="E279" s="39"/>
      <c r="F279" s="40"/>
      <c r="G279" s="40"/>
      <c r="H279" s="40"/>
      <c r="I279" s="39"/>
      <c r="J279" s="41"/>
      <c r="K279" s="287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63"/>
    </row>
    <row r="280" spans="2:34" x14ac:dyDescent="0.2">
      <c r="B280" s="237"/>
      <c r="C280" s="12"/>
      <c r="D280" s="39"/>
      <c r="E280" s="39"/>
      <c r="F280" s="40"/>
      <c r="G280" s="40"/>
      <c r="H280" s="40"/>
      <c r="I280" s="39"/>
      <c r="J280" s="41"/>
      <c r="K280" s="287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63"/>
    </row>
    <row r="281" spans="2:34" x14ac:dyDescent="0.2">
      <c r="B281" s="237"/>
      <c r="C281" s="12"/>
      <c r="D281" s="39"/>
      <c r="E281" s="39"/>
      <c r="F281" s="40"/>
      <c r="G281" s="40"/>
      <c r="H281" s="40"/>
      <c r="I281" s="39"/>
      <c r="J281" s="41"/>
      <c r="K281" s="287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63"/>
    </row>
    <row r="282" spans="2:34" x14ac:dyDescent="0.2">
      <c r="B282" s="237"/>
      <c r="C282" s="12"/>
      <c r="D282" s="39"/>
      <c r="E282" s="39"/>
      <c r="F282" s="40"/>
      <c r="G282" s="40"/>
      <c r="H282" s="40"/>
      <c r="I282" s="39"/>
      <c r="J282" s="41"/>
      <c r="K282" s="287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63"/>
    </row>
    <row r="283" spans="2:34" x14ac:dyDescent="0.2">
      <c r="B283" s="237"/>
      <c r="C283" s="12"/>
      <c r="D283" s="39"/>
      <c r="E283" s="39"/>
      <c r="F283" s="40"/>
      <c r="G283" s="40"/>
      <c r="H283" s="40"/>
      <c r="I283" s="39"/>
      <c r="J283" s="41"/>
      <c r="K283" s="287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63"/>
    </row>
    <row r="284" spans="2:34" x14ac:dyDescent="0.2">
      <c r="B284" s="237"/>
      <c r="C284" s="12"/>
      <c r="D284" s="39"/>
      <c r="E284" s="39"/>
      <c r="F284" s="40"/>
      <c r="G284" s="40"/>
      <c r="H284" s="40"/>
      <c r="I284" s="39"/>
      <c r="J284" s="41"/>
      <c r="K284" s="287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63"/>
    </row>
    <row r="285" spans="2:34" x14ac:dyDescent="0.2">
      <c r="B285" s="237"/>
      <c r="C285" s="12"/>
      <c r="D285" s="39"/>
      <c r="E285" s="39"/>
      <c r="F285" s="40"/>
      <c r="G285" s="40"/>
      <c r="H285" s="40"/>
      <c r="I285" s="39"/>
      <c r="J285" s="41"/>
      <c r="K285" s="287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63"/>
    </row>
    <row r="286" spans="2:34" x14ac:dyDescent="0.2">
      <c r="B286" s="237"/>
      <c r="C286" s="12"/>
      <c r="D286" s="39"/>
      <c r="E286" s="39"/>
      <c r="F286" s="40"/>
      <c r="G286" s="40"/>
      <c r="H286" s="40"/>
      <c r="I286" s="39"/>
      <c r="J286" s="41"/>
      <c r="K286" s="287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63"/>
    </row>
    <row r="287" spans="2:34" x14ac:dyDescent="0.2">
      <c r="B287" s="237"/>
      <c r="C287" s="12"/>
      <c r="D287" s="39"/>
      <c r="E287" s="39"/>
      <c r="F287" s="40"/>
      <c r="G287" s="40"/>
      <c r="H287" s="40"/>
      <c r="I287" s="39"/>
      <c r="J287" s="41"/>
      <c r="K287" s="287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63"/>
    </row>
    <row r="288" spans="2:34" x14ac:dyDescent="0.2">
      <c r="B288" s="237"/>
      <c r="C288" s="12"/>
      <c r="D288" s="39"/>
      <c r="E288" s="39"/>
      <c r="F288" s="40"/>
      <c r="G288" s="40"/>
      <c r="H288" s="40"/>
      <c r="I288" s="39"/>
      <c r="J288" s="41"/>
      <c r="K288" s="287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63"/>
    </row>
    <row r="289" spans="2:34" x14ac:dyDescent="0.2">
      <c r="B289" s="237"/>
      <c r="C289" s="12"/>
      <c r="D289" s="39"/>
      <c r="E289" s="39"/>
      <c r="F289" s="40"/>
      <c r="G289" s="40"/>
      <c r="H289" s="40"/>
      <c r="I289" s="39"/>
      <c r="J289" s="41"/>
      <c r="K289" s="287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63"/>
    </row>
    <row r="290" spans="2:34" x14ac:dyDescent="0.2">
      <c r="B290" s="237"/>
      <c r="C290" s="12"/>
      <c r="D290" s="39"/>
      <c r="E290" s="39"/>
      <c r="F290" s="40"/>
      <c r="G290" s="40"/>
      <c r="H290" s="40"/>
      <c r="I290" s="39"/>
      <c r="J290" s="41"/>
      <c r="K290" s="287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63"/>
    </row>
    <row r="291" spans="2:34" x14ac:dyDescent="0.2">
      <c r="B291" s="237"/>
      <c r="C291" s="12"/>
      <c r="D291" s="39"/>
      <c r="E291" s="39"/>
      <c r="F291" s="40"/>
      <c r="G291" s="40"/>
      <c r="H291" s="40"/>
      <c r="I291" s="39"/>
      <c r="J291" s="41"/>
      <c r="K291" s="287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63"/>
    </row>
    <row r="292" spans="2:34" x14ac:dyDescent="0.2">
      <c r="B292" s="237"/>
      <c r="C292" s="12"/>
      <c r="D292" s="39"/>
      <c r="E292" s="39"/>
      <c r="F292" s="40"/>
      <c r="G292" s="40"/>
      <c r="H292" s="40"/>
      <c r="I292" s="39"/>
      <c r="J292" s="41"/>
      <c r="K292" s="287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63"/>
    </row>
    <row r="293" spans="2:34" x14ac:dyDescent="0.2">
      <c r="B293" s="237"/>
      <c r="C293" s="12"/>
      <c r="D293" s="39"/>
      <c r="E293" s="39"/>
      <c r="F293" s="40"/>
      <c r="G293" s="40"/>
      <c r="H293" s="40"/>
      <c r="I293" s="39"/>
      <c r="J293" s="41"/>
      <c r="K293" s="287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63"/>
    </row>
    <row r="294" spans="2:34" x14ac:dyDescent="0.2">
      <c r="B294" s="237"/>
      <c r="C294" s="12"/>
      <c r="D294" s="39"/>
      <c r="E294" s="39"/>
      <c r="F294" s="40"/>
      <c r="G294" s="40"/>
      <c r="H294" s="40"/>
      <c r="I294" s="39"/>
      <c r="J294" s="41"/>
      <c r="K294" s="287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63"/>
    </row>
    <row r="295" spans="2:34" x14ac:dyDescent="0.2">
      <c r="B295" s="237"/>
      <c r="C295" s="12"/>
      <c r="D295" s="39"/>
      <c r="E295" s="39"/>
      <c r="F295" s="40"/>
      <c r="G295" s="40"/>
      <c r="H295" s="40"/>
      <c r="I295" s="39"/>
      <c r="J295" s="41"/>
      <c r="K295" s="287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63"/>
    </row>
    <row r="296" spans="2:34" x14ac:dyDescent="0.2">
      <c r="B296" s="237"/>
      <c r="C296" s="12"/>
      <c r="D296" s="39"/>
      <c r="E296" s="39"/>
      <c r="F296" s="40"/>
      <c r="G296" s="40"/>
      <c r="H296" s="40"/>
      <c r="I296" s="39"/>
      <c r="J296" s="41"/>
      <c r="K296" s="287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63"/>
    </row>
    <row r="297" spans="2:34" x14ac:dyDescent="0.2">
      <c r="B297" s="237"/>
      <c r="C297" s="12"/>
      <c r="D297" s="39"/>
      <c r="E297" s="39"/>
      <c r="F297" s="40"/>
      <c r="G297" s="40"/>
      <c r="H297" s="40"/>
      <c r="I297" s="39"/>
      <c r="J297" s="41"/>
      <c r="K297" s="287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63"/>
    </row>
    <row r="298" spans="2:34" x14ac:dyDescent="0.2">
      <c r="B298" s="237"/>
      <c r="C298" s="12"/>
      <c r="D298" s="39"/>
      <c r="E298" s="39"/>
      <c r="F298" s="40"/>
      <c r="G298" s="40"/>
      <c r="H298" s="40"/>
      <c r="I298" s="39"/>
      <c r="J298" s="41"/>
      <c r="K298" s="287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63"/>
    </row>
    <row r="299" spans="2:34" x14ac:dyDescent="0.2">
      <c r="B299" s="237"/>
      <c r="C299" s="12"/>
      <c r="D299" s="39"/>
      <c r="E299" s="39"/>
      <c r="F299" s="40"/>
      <c r="G299" s="40"/>
      <c r="H299" s="40"/>
      <c r="I299" s="39"/>
      <c r="J299" s="41"/>
      <c r="K299" s="287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63"/>
    </row>
    <row r="300" spans="2:34" x14ac:dyDescent="0.2">
      <c r="B300" s="237"/>
      <c r="C300" s="12"/>
      <c r="D300" s="39"/>
      <c r="E300" s="39"/>
      <c r="F300" s="40"/>
      <c r="G300" s="40"/>
      <c r="H300" s="40"/>
      <c r="I300" s="39"/>
      <c r="J300" s="41"/>
      <c r="K300" s="287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63"/>
    </row>
    <row r="301" spans="2:34" x14ac:dyDescent="0.2">
      <c r="B301" s="237"/>
      <c r="C301" s="12"/>
      <c r="D301" s="39"/>
      <c r="E301" s="39"/>
      <c r="F301" s="40"/>
      <c r="G301" s="40"/>
      <c r="H301" s="40"/>
      <c r="I301" s="39"/>
      <c r="J301" s="41"/>
      <c r="K301" s="287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63"/>
    </row>
    <row r="302" spans="2:34" x14ac:dyDescent="0.2">
      <c r="B302" s="237"/>
      <c r="C302" s="12"/>
      <c r="D302" s="39"/>
      <c r="E302" s="39"/>
      <c r="F302" s="40"/>
      <c r="G302" s="40"/>
      <c r="H302" s="40"/>
      <c r="I302" s="39"/>
      <c r="J302" s="41"/>
      <c r="K302" s="287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63"/>
    </row>
  </sheetData>
  <sortState ref="A25:WVT30">
    <sortCondition ref="A25:A30"/>
  </sortState>
  <mergeCells count="20">
    <mergeCell ref="A139:C139"/>
    <mergeCell ref="A141:K141"/>
    <mergeCell ref="A102:K102"/>
    <mergeCell ref="A35:K35"/>
    <mergeCell ref="A36:K36"/>
    <mergeCell ref="A45:C45"/>
    <mergeCell ref="A47:K47"/>
    <mergeCell ref="A48:K48"/>
    <mergeCell ref="A49:K49"/>
    <mergeCell ref="A50:K50"/>
    <mergeCell ref="A97:C97"/>
    <mergeCell ref="A99:K99"/>
    <mergeCell ref="A100:K100"/>
    <mergeCell ref="A101:K101"/>
    <mergeCell ref="A34:K34"/>
    <mergeCell ref="A2:K2"/>
    <mergeCell ref="A3:K3"/>
    <mergeCell ref="A4:K4"/>
    <mergeCell ref="A31:C31"/>
    <mergeCell ref="A33:K33"/>
  </mergeCells>
  <pageMargins left="0.70866141732283472" right="0.70866141732283472" top="0.74803149606299213" bottom="0.74803149606299213" header="0.31496062992125984" footer="0.31496062992125984"/>
  <pageSetup paperSize="9" scale="16" orientation="portrait" r:id="rId1"/>
  <ignoredErrors>
    <ignoredError sqref="B7:B30" numberStoredAsText="1"/>
    <ignoredError sqref="I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EJEC OCIS I TRIMESTRE 2017</vt:lpstr>
      <vt:lpstr>EJEC OCIS II TRIMESTRE 17</vt:lpstr>
      <vt:lpstr>'EJEC OCIS I TRIMESTRE 2017'!Área_de_impresión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Marco</cp:lastModifiedBy>
  <cp:revision/>
  <cp:lastPrinted>2017-08-10T21:22:26Z</cp:lastPrinted>
  <dcterms:created xsi:type="dcterms:W3CDTF">2015-04-13T17:32:35Z</dcterms:created>
  <dcterms:modified xsi:type="dcterms:W3CDTF">2017-08-10T21:22:42Z</dcterms:modified>
  <cp:contentStatus/>
</cp:coreProperties>
</file>