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440" windowHeight="10035"/>
  </bookViews>
  <sheets>
    <sheet name="I TRIMESTRE 2017" sheetId="16" r:id="rId1"/>
  </sheets>
  <definedNames>
    <definedName name="_xlnm.Print_Area" localSheetId="0">'I TRIMESTRE 2017'!$A$1:$M$106</definedName>
  </definedNames>
  <calcPr calcId="145621" refMode="R1C1"/>
</workbook>
</file>

<file path=xl/calcChain.xml><?xml version="1.0" encoding="utf-8"?>
<calcChain xmlns="http://schemas.openxmlformats.org/spreadsheetml/2006/main">
  <c r="F56" i="16" l="1"/>
  <c r="F49" i="16"/>
  <c r="F82" i="16" s="1"/>
  <c r="F70" i="16"/>
  <c r="F61" i="16"/>
  <c r="F63" i="16"/>
  <c r="F50" i="16"/>
  <c r="D112" i="16"/>
  <c r="F114" i="16"/>
  <c r="F112" i="16"/>
  <c r="E114" i="16"/>
  <c r="E113" i="16"/>
  <c r="E112" i="16"/>
  <c r="L9" i="16"/>
  <c r="L8" i="16" s="1"/>
  <c r="L7" i="16" s="1"/>
  <c r="K7" i="16"/>
  <c r="K8" i="16"/>
  <c r="K9" i="16"/>
  <c r="M26" i="16"/>
  <c r="M27" i="16"/>
  <c r="M25" i="16"/>
  <c r="D113" i="16" l="1"/>
  <c r="F113" i="16" s="1"/>
  <c r="F83" i="16"/>
  <c r="E115" i="16"/>
  <c r="F75" i="16"/>
  <c r="F76" i="16"/>
  <c r="E76" i="16"/>
  <c r="E75" i="16" s="1"/>
  <c r="F51" i="16"/>
  <c r="F52" i="16"/>
  <c r="F53" i="16"/>
  <c r="F54" i="16"/>
  <c r="F55" i="16"/>
  <c r="F57" i="16"/>
  <c r="F58" i="16"/>
  <c r="F59" i="16"/>
  <c r="F60" i="16"/>
  <c r="F62" i="16"/>
  <c r="F64" i="16"/>
  <c r="F65" i="16"/>
  <c r="F66" i="16"/>
  <c r="F67" i="16"/>
  <c r="F68" i="16"/>
  <c r="F69" i="16"/>
  <c r="F71" i="16"/>
  <c r="F72" i="16"/>
  <c r="F73" i="16"/>
  <c r="F74" i="16"/>
  <c r="F77" i="16"/>
  <c r="F78" i="16"/>
  <c r="F79" i="16"/>
  <c r="F80" i="16"/>
  <c r="F81" i="16"/>
  <c r="D76" i="16"/>
  <c r="I116" i="16" l="1"/>
  <c r="F24" i="16"/>
  <c r="F23" i="16" s="1"/>
  <c r="K24" i="16"/>
  <c r="F21" i="16"/>
  <c r="F20" i="16" s="1"/>
  <c r="J63" i="16"/>
  <c r="J61" i="16"/>
  <c r="J58" i="16"/>
  <c r="J56" i="16"/>
  <c r="L51" i="16"/>
  <c r="L52" i="16"/>
  <c r="L54" i="16"/>
  <c r="G55" i="16"/>
  <c r="L57" i="16"/>
  <c r="L59" i="16"/>
  <c r="L60" i="16"/>
  <c r="L62" i="16"/>
  <c r="L63" i="16"/>
  <c r="L64" i="16"/>
  <c r="L67" i="16"/>
  <c r="L69" i="16"/>
  <c r="L71" i="16"/>
  <c r="L72" i="16"/>
  <c r="L73" i="16"/>
  <c r="L74" i="16"/>
  <c r="L77" i="16"/>
  <c r="L78" i="16"/>
  <c r="L79" i="16"/>
  <c r="L81" i="16"/>
  <c r="D50" i="16"/>
  <c r="D49" i="16" s="1"/>
  <c r="D63" i="16"/>
  <c r="D56" i="16"/>
  <c r="L56" i="16" s="1"/>
  <c r="D53" i="16"/>
  <c r="L53" i="16" s="1"/>
  <c r="D61" i="16"/>
  <c r="L61" i="16" s="1"/>
  <c r="D58" i="16"/>
  <c r="L58" i="16" s="1"/>
  <c r="E94" i="16"/>
  <c r="E93" i="16" s="1"/>
  <c r="F94" i="16"/>
  <c r="F93" i="16" s="1"/>
  <c r="G94" i="16"/>
  <c r="G93" i="16" s="1"/>
  <c r="H94" i="16"/>
  <c r="H93" i="16" s="1"/>
  <c r="I94" i="16"/>
  <c r="I93" i="16" s="1"/>
  <c r="J94" i="16"/>
  <c r="J93" i="16" s="1"/>
  <c r="K94" i="16"/>
  <c r="K93" i="16" s="1"/>
  <c r="D94" i="16"/>
  <c r="D93" i="16" s="1"/>
  <c r="F92" i="16"/>
  <c r="E91" i="16"/>
  <c r="E90" i="16" s="1"/>
  <c r="G91" i="16"/>
  <c r="G90" i="16" s="1"/>
  <c r="H91" i="16"/>
  <c r="H90" i="16" s="1"/>
  <c r="I91" i="16"/>
  <c r="I90" i="16" s="1"/>
  <c r="J91" i="16"/>
  <c r="J90" i="16" s="1"/>
  <c r="K91" i="16"/>
  <c r="K90" i="16" s="1"/>
  <c r="D91" i="16"/>
  <c r="D90" i="16" s="1"/>
  <c r="J80" i="16"/>
  <c r="D80" i="16"/>
  <c r="L80" i="16" s="1"/>
  <c r="J55" i="16"/>
  <c r="F90" i="16" l="1"/>
  <c r="L55" i="16"/>
  <c r="F91" i="16"/>
  <c r="M55" i="16"/>
  <c r="H55" i="16"/>
  <c r="I55" i="16" s="1"/>
  <c r="E41" i="16"/>
  <c r="E12" i="16"/>
  <c r="M19" i="16"/>
  <c r="M22" i="16"/>
  <c r="L10" i="16"/>
  <c r="L11" i="16"/>
  <c r="L13" i="16"/>
  <c r="L15" i="16"/>
  <c r="L19" i="16"/>
  <c r="L22" i="16"/>
  <c r="K18" i="16"/>
  <c r="M18" i="16" s="1"/>
  <c r="G12" i="16"/>
  <c r="H12" i="16"/>
  <c r="I12" i="16"/>
  <c r="J12" i="16"/>
  <c r="K12" i="16"/>
  <c r="G14" i="16"/>
  <c r="G8" i="16" s="1"/>
  <c r="G7" i="16" s="1"/>
  <c r="H14" i="16"/>
  <c r="H8" i="16" s="1"/>
  <c r="H7" i="16" s="1"/>
  <c r="I14" i="16"/>
  <c r="I8" i="16" s="1"/>
  <c r="I7" i="16" s="1"/>
  <c r="J14" i="16"/>
  <c r="J8" i="16" s="1"/>
  <c r="J7" i="16" s="1"/>
  <c r="K14" i="16"/>
  <c r="G17" i="16"/>
  <c r="H17" i="16"/>
  <c r="I17" i="16"/>
  <c r="J17" i="16"/>
  <c r="G21" i="16"/>
  <c r="G20" i="16" s="1"/>
  <c r="H21" i="16"/>
  <c r="H20" i="16" s="1"/>
  <c r="I21" i="16"/>
  <c r="I20" i="16" s="1"/>
  <c r="J21" i="16"/>
  <c r="J20" i="16" s="1"/>
  <c r="K21" i="16"/>
  <c r="K20" i="16" s="1"/>
  <c r="G24" i="16"/>
  <c r="G23" i="16" s="1"/>
  <c r="H24" i="16"/>
  <c r="H23" i="16" s="1"/>
  <c r="I24" i="16"/>
  <c r="I23" i="16" s="1"/>
  <c r="J24" i="16"/>
  <c r="J23" i="16" s="1"/>
  <c r="K23" i="16"/>
  <c r="F12" i="16"/>
  <c r="E14" i="16"/>
  <c r="E8" i="16" s="1"/>
  <c r="E7" i="16" s="1"/>
  <c r="F14" i="16"/>
  <c r="F8" i="16" s="1"/>
  <c r="E18" i="16"/>
  <c r="E17" i="16" s="1"/>
  <c r="E21" i="16"/>
  <c r="E20" i="16" s="1"/>
  <c r="D18" i="16"/>
  <c r="M102" i="16"/>
  <c r="M103" i="16"/>
  <c r="M105" i="16"/>
  <c r="L98" i="16"/>
  <c r="L99" i="16"/>
  <c r="L100" i="16"/>
  <c r="L102" i="16"/>
  <c r="L103" i="16"/>
  <c r="L105" i="16"/>
  <c r="G97" i="16"/>
  <c r="H97" i="16"/>
  <c r="I97" i="16"/>
  <c r="J97" i="16"/>
  <c r="K97" i="16"/>
  <c r="G101" i="16"/>
  <c r="H101" i="16"/>
  <c r="I101" i="16"/>
  <c r="J101" i="16"/>
  <c r="K101" i="16"/>
  <c r="G104" i="16"/>
  <c r="H104" i="16"/>
  <c r="I104" i="16"/>
  <c r="J104" i="16"/>
  <c r="K104" i="16"/>
  <c r="E97" i="16"/>
  <c r="F97" i="16"/>
  <c r="E101" i="16"/>
  <c r="F101" i="16"/>
  <c r="E104" i="16"/>
  <c r="F104" i="16"/>
  <c r="D101" i="16"/>
  <c r="L12" i="16" l="1"/>
  <c r="K17" i="16"/>
  <c r="L20" i="16"/>
  <c r="H16" i="16"/>
  <c r="H29" i="16" s="1"/>
  <c r="L21" i="16"/>
  <c r="L18" i="16"/>
  <c r="M21" i="16"/>
  <c r="J16" i="16"/>
  <c r="M20" i="16"/>
  <c r="I16" i="16"/>
  <c r="I29" i="16" s="1"/>
  <c r="L14" i="16"/>
  <c r="G16" i="16"/>
  <c r="G29" i="16" s="1"/>
  <c r="E16" i="16"/>
  <c r="L104" i="16"/>
  <c r="L97" i="16"/>
  <c r="M101" i="16"/>
  <c r="L101" i="16"/>
  <c r="H96" i="16"/>
  <c r="H106" i="16" s="1"/>
  <c r="F96" i="16"/>
  <c r="G96" i="16"/>
  <c r="G106" i="16" s="1"/>
  <c r="M104" i="16"/>
  <c r="E96" i="16"/>
  <c r="I96" i="16"/>
  <c r="I106" i="16" s="1"/>
  <c r="J96" i="16"/>
  <c r="K96" i="16"/>
  <c r="D12" i="16"/>
  <c r="D14" i="16"/>
  <c r="K16" i="16" l="1"/>
  <c r="M96" i="16"/>
  <c r="M106" i="16" s="1"/>
  <c r="L96" i="16"/>
  <c r="L106" i="16" s="1"/>
  <c r="K106" i="16"/>
  <c r="J40" i="16"/>
  <c r="K39" i="16"/>
  <c r="K38" i="16" s="1"/>
  <c r="K37" i="16" s="1"/>
  <c r="D97" i="16"/>
  <c r="D104" i="16"/>
  <c r="F40" i="16"/>
  <c r="M40" i="16" s="1"/>
  <c r="J49" i="16"/>
  <c r="J50" i="16"/>
  <c r="J51" i="16"/>
  <c r="J52" i="16"/>
  <c r="J54" i="16"/>
  <c r="J57" i="16"/>
  <c r="J59" i="16"/>
  <c r="J60" i="16"/>
  <c r="J62" i="16"/>
  <c r="J64" i="16"/>
  <c r="J65" i="16"/>
  <c r="J66" i="16"/>
  <c r="J67" i="16"/>
  <c r="J68" i="16"/>
  <c r="J69" i="16"/>
  <c r="J70" i="16"/>
  <c r="J71" i="16"/>
  <c r="J72" i="16"/>
  <c r="J73" i="16"/>
  <c r="J74" i="16"/>
  <c r="J78" i="16"/>
  <c r="J79" i="16"/>
  <c r="J81" i="16"/>
  <c r="K76" i="16"/>
  <c r="K75" i="16" s="1"/>
  <c r="E68" i="16"/>
  <c r="E66" i="16"/>
  <c r="E50" i="16"/>
  <c r="G54" i="16"/>
  <c r="H54" i="16" s="1"/>
  <c r="G57" i="16"/>
  <c r="H57" i="16" s="1"/>
  <c r="G59" i="16"/>
  <c r="H59" i="16" s="1"/>
  <c r="G60" i="16"/>
  <c r="G67" i="16"/>
  <c r="H67" i="16" s="1"/>
  <c r="G71" i="16"/>
  <c r="H71" i="16" s="1"/>
  <c r="G72" i="16"/>
  <c r="H72" i="16" s="1"/>
  <c r="G79" i="16"/>
  <c r="D70" i="16"/>
  <c r="L70" i="16" s="1"/>
  <c r="E49" i="16" l="1"/>
  <c r="L50" i="16"/>
  <c r="K29" i="16"/>
  <c r="D75" i="16"/>
  <c r="D82" i="16" s="1"/>
  <c r="L76" i="16"/>
  <c r="J75" i="16"/>
  <c r="J82" i="16" s="1"/>
  <c r="K82" i="16"/>
  <c r="L40" i="16"/>
  <c r="D96" i="16"/>
  <c r="J39" i="16"/>
  <c r="J38" i="16" s="1"/>
  <c r="G69" i="16"/>
  <c r="H69" i="16" s="1"/>
  <c r="I69" i="16" s="1"/>
  <c r="G64" i="16"/>
  <c r="H64" i="16" s="1"/>
  <c r="M78" i="16"/>
  <c r="M60" i="16"/>
  <c r="L49" i="16"/>
  <c r="E65" i="16"/>
  <c r="M81" i="16"/>
  <c r="M54" i="16"/>
  <c r="G78" i="16"/>
  <c r="H78" i="16" s="1"/>
  <c r="M51" i="16"/>
  <c r="G52" i="16"/>
  <c r="H52" i="16" s="1"/>
  <c r="I52" i="16" s="1"/>
  <c r="M70" i="16"/>
  <c r="G70" i="16"/>
  <c r="H70" i="16" s="1"/>
  <c r="H79" i="16"/>
  <c r="I79" i="16" s="1"/>
  <c r="H60" i="16"/>
  <c r="I60" i="16" s="1"/>
  <c r="G62" i="16"/>
  <c r="H62" i="16" s="1"/>
  <c r="M79" i="16"/>
  <c r="M59" i="16"/>
  <c r="G81" i="16"/>
  <c r="H81" i="16" s="1"/>
  <c r="G51" i="16"/>
  <c r="M74" i="16"/>
  <c r="M52" i="16"/>
  <c r="M73" i="16"/>
  <c r="G73" i="16"/>
  <c r="H73" i="16" s="1"/>
  <c r="M72" i="16"/>
  <c r="G74" i="16"/>
  <c r="H74" i="16" s="1"/>
  <c r="I74" i="16" s="1"/>
  <c r="M71" i="16"/>
  <c r="J76" i="16"/>
  <c r="I59" i="16"/>
  <c r="I57" i="16"/>
  <c r="I71" i="16"/>
  <c r="I72" i="16"/>
  <c r="I67" i="16"/>
  <c r="I54" i="16"/>
  <c r="D66" i="16"/>
  <c r="L66" i="16" s="1"/>
  <c r="D68" i="16"/>
  <c r="L68" i="16" s="1"/>
  <c r="E82" i="16" l="1"/>
  <c r="J29" i="16"/>
  <c r="D106" i="16"/>
  <c r="G49" i="16"/>
  <c r="M49" i="16"/>
  <c r="I64" i="16"/>
  <c r="M76" i="16"/>
  <c r="I78" i="16"/>
  <c r="G68" i="16"/>
  <c r="H68" i="16" s="1"/>
  <c r="I81" i="16"/>
  <c r="I70" i="16"/>
  <c r="I62" i="16"/>
  <c r="G66" i="16"/>
  <c r="H66" i="16" s="1"/>
  <c r="I66" i="16" s="1"/>
  <c r="I73" i="16"/>
  <c r="H51" i="16"/>
  <c r="I51" i="16" s="1"/>
  <c r="G76" i="16"/>
  <c r="G50" i="16"/>
  <c r="M50" i="16"/>
  <c r="D65" i="16"/>
  <c r="L75" i="16" l="1"/>
  <c r="M75" i="16"/>
  <c r="G75" i="16"/>
  <c r="L65" i="16"/>
  <c r="H49" i="16"/>
  <c r="I49" i="16" s="1"/>
  <c r="I68" i="16"/>
  <c r="H76" i="16"/>
  <c r="I76" i="16" s="1"/>
  <c r="H50" i="16"/>
  <c r="I50" i="16" s="1"/>
  <c r="H75" i="16" l="1"/>
  <c r="I75" i="16" s="1"/>
  <c r="L82" i="16"/>
  <c r="G65" i="16"/>
  <c r="M65" i="16"/>
  <c r="M82" i="16" s="1"/>
  <c r="H65" i="16" l="1"/>
  <c r="H82" i="16" s="1"/>
  <c r="G82" i="16"/>
  <c r="I65" i="16" l="1"/>
  <c r="I82" i="16" s="1"/>
  <c r="A44" i="16"/>
  <c r="A85" i="16" s="1"/>
  <c r="D39" i="16"/>
  <c r="D38" i="16" s="1"/>
  <c r="D37" i="16" s="1"/>
  <c r="D41" i="16" s="1"/>
  <c r="A31" i="16"/>
  <c r="A43" i="16" s="1"/>
  <c r="A84" i="16" s="1"/>
  <c r="D24" i="16"/>
  <c r="D23" i="16" s="1"/>
  <c r="D21" i="16"/>
  <c r="D20" i="16" s="1"/>
  <c r="D17" i="16"/>
  <c r="F17" i="16" s="1"/>
  <c r="L17" i="16" l="1"/>
  <c r="M17" i="16"/>
  <c r="D16" i="16"/>
  <c r="F16" i="16" s="1"/>
  <c r="F37" i="16"/>
  <c r="G37" i="16" s="1"/>
  <c r="F38" i="16"/>
  <c r="L38" i="16" s="1"/>
  <c r="F39" i="16"/>
  <c r="D8" i="16"/>
  <c r="D7" i="16" s="1"/>
  <c r="L16" i="16" l="1"/>
  <c r="M16" i="16"/>
  <c r="D29" i="16"/>
  <c r="H37" i="16"/>
  <c r="I37" i="16" s="1"/>
  <c r="G41" i="16"/>
  <c r="M39" i="16"/>
  <c r="L39" i="16"/>
  <c r="F41" i="16"/>
  <c r="M38" i="16"/>
  <c r="I41" i="16" l="1"/>
  <c r="H41" i="16"/>
  <c r="J37" i="16"/>
  <c r="J41" i="16" s="1"/>
  <c r="J106" i="16"/>
  <c r="D108" i="16"/>
  <c r="H108" i="16" l="1"/>
  <c r="J108" i="16"/>
  <c r="G108" i="16"/>
  <c r="I108" i="16"/>
  <c r="K41" i="16" l="1"/>
  <c r="M41" i="16" s="1"/>
  <c r="L37" i="16"/>
  <c r="L41" i="16" s="1"/>
  <c r="L108" i="16" s="1"/>
  <c r="K108" i="16" l="1"/>
  <c r="E106" i="16" l="1"/>
  <c r="E108" i="16" s="1"/>
  <c r="F106" i="16" l="1"/>
  <c r="D115" i="16" l="1"/>
  <c r="F115" i="16" s="1"/>
  <c r="F108" i="16"/>
  <c r="M108" i="16" s="1"/>
  <c r="L25" i="16" l="1"/>
  <c r="L26" i="16"/>
  <c r="L23" i="16"/>
  <c r="L29" i="16" s="1"/>
  <c r="F29" i="16"/>
  <c r="M29" i="16" s="1"/>
  <c r="M23" i="16"/>
  <c r="L27" i="16"/>
  <c r="L28" i="16"/>
  <c r="L24" i="16"/>
  <c r="M24" i="16"/>
  <c r="E23" i="16" l="1"/>
  <c r="E29" i="16" s="1"/>
  <c r="E28" i="16" s="1"/>
  <c r="E27" i="16" s="1"/>
  <c r="E26" i="16" s="1"/>
  <c r="E25" i="16" s="1"/>
</calcChain>
</file>

<file path=xl/sharedStrings.xml><?xml version="1.0" encoding="utf-8"?>
<sst xmlns="http://schemas.openxmlformats.org/spreadsheetml/2006/main" count="262" uniqueCount="167">
  <si>
    <t>1</t>
  </si>
  <si>
    <t>5</t>
  </si>
  <si>
    <t>Variaciones Presupuestarias</t>
  </si>
  <si>
    <t>6.01.02</t>
  </si>
  <si>
    <t>1.03.03</t>
  </si>
  <si>
    <t>1.07.01</t>
  </si>
  <si>
    <t>2.99.01</t>
  </si>
  <si>
    <t>2.02.03</t>
  </si>
  <si>
    <t>2.99.02</t>
  </si>
  <si>
    <t>2.99.99</t>
  </si>
  <si>
    <t>5.02.99</t>
  </si>
  <si>
    <t>5.02.01</t>
  </si>
  <si>
    <t>Presupuesto Inicial</t>
  </si>
  <si>
    <t>Presupuesto Aprobado</t>
  </si>
  <si>
    <t>% Ejecución</t>
  </si>
  <si>
    <t>OFICINA DE COOPERACION INTERNACIONAL DE LA SALUD (OCIS)</t>
  </si>
  <si>
    <t>(Expresado en colones)</t>
  </si>
  <si>
    <t>FF</t>
  </si>
  <si>
    <t>Código</t>
  </si>
  <si>
    <t>Detalle</t>
  </si>
  <si>
    <t>Ingresos Reales</t>
  </si>
  <si>
    <t>Disponibles</t>
  </si>
  <si>
    <t>1000000000000</t>
  </si>
  <si>
    <t>Ingresos Corrientes</t>
  </si>
  <si>
    <t>1300000000000</t>
  </si>
  <si>
    <t>Ingresos No Tributarios</t>
  </si>
  <si>
    <t>1320000000000</t>
  </si>
  <si>
    <t>Ingresos a la  propiedad</t>
  </si>
  <si>
    <t>Ingresos por Sanciones Administrativas</t>
  </si>
  <si>
    <t>1323030000000</t>
  </si>
  <si>
    <t>Otras Renta de Activos Financieros</t>
  </si>
  <si>
    <t>1323030100000</t>
  </si>
  <si>
    <t>1390000000000</t>
  </si>
  <si>
    <t>Otros Ingresos No Tributarios</t>
  </si>
  <si>
    <t>1391000000000</t>
  </si>
  <si>
    <t>Reintegros en efectivo</t>
  </si>
  <si>
    <t>1400000000000</t>
  </si>
  <si>
    <t>Transferencias Corrientes</t>
  </si>
  <si>
    <t>1410000000000</t>
  </si>
  <si>
    <t>Transferencias Corrientes Sector Publico</t>
  </si>
  <si>
    <t>1412000000000</t>
  </si>
  <si>
    <t>Transferencias corrientes órganos desconcentrados</t>
  </si>
  <si>
    <t>1412010000000</t>
  </si>
  <si>
    <t>FODESAF-Sanebar</t>
  </si>
  <si>
    <t>1430000000000</t>
  </si>
  <si>
    <t>Transf. Corrientes del Sector Externo</t>
  </si>
  <si>
    <t>1431000000000</t>
  </si>
  <si>
    <t>Transf. Corrientes de organismos internacionales</t>
  </si>
  <si>
    <t>Donaciones BID</t>
  </si>
  <si>
    <t>3000000000000</t>
  </si>
  <si>
    <t>Financiamiento</t>
  </si>
  <si>
    <t>3300000000000</t>
  </si>
  <si>
    <t>Recursos de Vigencias Anteriores</t>
  </si>
  <si>
    <t>3320000000000</t>
  </si>
  <si>
    <t>Superávit Especifico Ocis-JPS-Construcciones</t>
  </si>
  <si>
    <t>Superávit Especifico Ocis-Construcción (Fodesaf)</t>
  </si>
  <si>
    <t>Superávit Especifico Ocis- Ley del Tabaco</t>
  </si>
  <si>
    <t>TOTAL INGRESOS</t>
  </si>
  <si>
    <t xml:space="preserve">Programa 630 "Gestión Intrainstitucional" </t>
  </si>
  <si>
    <t>Egresos Reales</t>
  </si>
  <si>
    <t>1.03</t>
  </si>
  <si>
    <t>Servicios Comerciales y Financieros</t>
  </si>
  <si>
    <t>Impresión Encuadernación y Otros</t>
  </si>
  <si>
    <t>1.04</t>
  </si>
  <si>
    <t>1.04.05</t>
  </si>
  <si>
    <t>1.07</t>
  </si>
  <si>
    <t>Actividades de Capacitación</t>
  </si>
  <si>
    <t>2.01</t>
  </si>
  <si>
    <t>Productos Químicos y Conexos</t>
  </si>
  <si>
    <t>Alimentos y Productos Agropecuarios</t>
  </si>
  <si>
    <t>2.02</t>
  </si>
  <si>
    <t>Alimentos y Bebidas</t>
  </si>
  <si>
    <t>2.99</t>
  </si>
  <si>
    <t>2.99.04</t>
  </si>
  <si>
    <t>Textiles y Vestuarios</t>
  </si>
  <si>
    <t>2.99.07</t>
  </si>
  <si>
    <t>6.01</t>
  </si>
  <si>
    <t>Transferencias Corrientes al Sector Público</t>
  </si>
  <si>
    <t>Bienes Duraderos</t>
  </si>
  <si>
    <t>5.01</t>
  </si>
  <si>
    <t>Maquinaria Equipo y Mobiliario</t>
  </si>
  <si>
    <t>5.01.03</t>
  </si>
  <si>
    <t>Equipo de Comunicación</t>
  </si>
  <si>
    <t>5.01.05</t>
  </si>
  <si>
    <t>5.01.07</t>
  </si>
  <si>
    <t>5.02</t>
  </si>
  <si>
    <t>Otras Construcciones Adiciones y Mejoras</t>
  </si>
  <si>
    <t>TOTAL EGRESOS</t>
  </si>
  <si>
    <t xml:space="preserve">Programa  631 "Rectoria Producción de la Salud " </t>
  </si>
  <si>
    <t>Servicios</t>
  </si>
  <si>
    <t>1.03.01</t>
  </si>
  <si>
    <t>Información</t>
  </si>
  <si>
    <t>2.</t>
  </si>
  <si>
    <t>Materiales y Suministros</t>
  </si>
  <si>
    <t>2.01.01</t>
  </si>
  <si>
    <t>Combustibles y Lubricantes</t>
  </si>
  <si>
    <t xml:space="preserve">Programa 632 "Provisión de Servicios de Salud " </t>
  </si>
  <si>
    <t>5.01.02</t>
  </si>
  <si>
    <t>5.01.99</t>
  </si>
  <si>
    <t>TOTAL DE EGRESOS</t>
  </si>
  <si>
    <t>TOTAL EJECUCION DE EGRESOS</t>
  </si>
  <si>
    <t>Nombre del subprograma</t>
  </si>
  <si>
    <t xml:space="preserve"> Presupuesto Aprobado </t>
  </si>
  <si>
    <t>I Trimestre</t>
  </si>
  <si>
    <t>I TRIMESTRE</t>
  </si>
  <si>
    <t>II TRIMESTRE</t>
  </si>
  <si>
    <t>III TRIMESTRE</t>
  </si>
  <si>
    <t>1.08</t>
  </si>
  <si>
    <t>Mantenimiento y Reparacion</t>
  </si>
  <si>
    <t>Equipo de Transporte</t>
  </si>
  <si>
    <t>% Ejecucion</t>
  </si>
  <si>
    <t>Donaciones Bid</t>
  </si>
  <si>
    <t>Edificios</t>
  </si>
  <si>
    <t>Intereses sob/ cuentas y Dep. en Bancos Privados</t>
  </si>
  <si>
    <t>Otros Servicios no especificos</t>
  </si>
  <si>
    <t>1.07.02</t>
  </si>
  <si>
    <t>Actividades Protocolarias y Sociales</t>
  </si>
  <si>
    <t>1.06.01</t>
  </si>
  <si>
    <t>Seguros</t>
  </si>
  <si>
    <t>Servicios de Gestion y Apoyo</t>
  </si>
  <si>
    <t>Transferencias Corrientes a Organos Desconcentrados</t>
  </si>
  <si>
    <t>1.08.01</t>
  </si>
  <si>
    <t>5.99.03</t>
  </si>
  <si>
    <t>Bienes Intangibles</t>
  </si>
  <si>
    <t>RESERVADO</t>
  </si>
  <si>
    <t>1.08.05</t>
  </si>
  <si>
    <t>Utiles Materiales y Suministros Diversos</t>
  </si>
  <si>
    <t>1.06</t>
  </si>
  <si>
    <t>DISPONIBLE EXCEL</t>
  </si>
  <si>
    <t>COMPROMETIDO</t>
  </si>
  <si>
    <t>DISPONIBLE EJECUCION</t>
  </si>
  <si>
    <t>EJECUCION PRESUPUESTARIA DE INGRESOS I  TRIMESTRE 2017</t>
  </si>
  <si>
    <t xml:space="preserve">Superavit Libre </t>
  </si>
  <si>
    <t>EJECUCION PRESUPUESTARIA DE EGRESOS  I  TRIMESTRE 2017</t>
  </si>
  <si>
    <t>1.04.99</t>
  </si>
  <si>
    <t>Servicio de Desarrollo de Sistemas</t>
  </si>
  <si>
    <t>1.99.99</t>
  </si>
  <si>
    <t>Utiles y Materiales de Oficina y Comedor</t>
  </si>
  <si>
    <t>Otros Utiles Materiales y Suministros diversos</t>
  </si>
  <si>
    <t>Equpo y Programas de Computo</t>
  </si>
  <si>
    <t>921-101</t>
  </si>
  <si>
    <t>001-102</t>
  </si>
  <si>
    <t>Utiles y Materiales de Oficina y de Computo</t>
  </si>
  <si>
    <t>921-102</t>
  </si>
  <si>
    <t>921-103</t>
  </si>
  <si>
    <t>Equipo y Mobiliario Educacional Dep. y Recreativo</t>
  </si>
  <si>
    <t>Maquinaria Equipo y Mobiliario Diverso</t>
  </si>
  <si>
    <t>001-108</t>
  </si>
  <si>
    <t>TRANSFERENCIAS DE CAPITAL</t>
  </si>
  <si>
    <t>5.99</t>
  </si>
  <si>
    <t>Mantenimiento de Edificios Locales y Terrenos</t>
  </si>
  <si>
    <t>060-102</t>
  </si>
  <si>
    <t>Capacitacion y Protocolo</t>
  </si>
  <si>
    <t>Seguros Reaseguros y Otros</t>
  </si>
  <si>
    <t>1.99</t>
  </si>
  <si>
    <t>Servicios Diversos</t>
  </si>
  <si>
    <t xml:space="preserve">Bienes Duraderos Diversos </t>
  </si>
  <si>
    <t>Utiles y Materiales Medicos Hospit.  y de Invest.</t>
  </si>
  <si>
    <t>Mantenimiento y Rep. de Equipo de Trabajo</t>
  </si>
  <si>
    <t>001-104</t>
  </si>
  <si>
    <t>001-105</t>
  </si>
  <si>
    <t>Ejecutado</t>
  </si>
  <si>
    <t>%</t>
  </si>
  <si>
    <t>Programa 630 “Proyecto BID-MS “Prevención al Embarazo a los Adolescentes” SM 2015.</t>
  </si>
  <si>
    <t>Programa 631 Saneamiento Básico Rural (SANEBAR) y la Ley General del Control del Tabaco Ley No. 9028.</t>
  </si>
  <si>
    <t>Programa 632 “Dirección Nacional y Desarrollo Infantil Cen Cinai”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</si>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</sst>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270">
    <xf numFmtId="0" fontId="0" fillId="0" borderId="0" xfId="0"/>
    <xf numFmtId="0" fontId="19" fillId="33" borderId="0" xfId="0" applyFont="1" applyFill="1" applyBorder="1" applyAlignment="1"/>
    <xf numFmtId="165" fontId="19" fillId="33" borderId="0" xfId="1" applyFont="1" applyFill="1" applyBorder="1" applyAlignment="1">
      <alignment horizontal="center"/>
    </xf>
    <xf numFmtId="0" fontId="20" fillId="33" borderId="20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21" fillId="33" borderId="23" xfId="0" applyFont="1" applyFill="1" applyBorder="1" applyAlignment="1">
      <alignment horizontal="left"/>
    </xf>
    <xf numFmtId="0" fontId="21" fillId="33" borderId="24" xfId="0" applyFont="1" applyFill="1" applyBorder="1" applyAlignment="1">
      <alignment horizontal="left"/>
    </xf>
    <xf numFmtId="0" fontId="21" fillId="33" borderId="24" xfId="0" applyFont="1" applyFill="1" applyBorder="1"/>
    <xf numFmtId="165" fontId="21" fillId="33" borderId="24" xfId="1" applyFont="1" applyFill="1" applyBorder="1" applyAlignment="1"/>
    <xf numFmtId="165" fontId="21" fillId="33" borderId="24" xfId="1" applyFont="1" applyFill="1" applyBorder="1" applyAlignment="1">
      <alignment horizontal="center"/>
    </xf>
    <xf numFmtId="165" fontId="21" fillId="33" borderId="24" xfId="1" applyFont="1" applyFill="1" applyBorder="1" applyAlignment="1">
      <alignment horizontal="right"/>
    </xf>
    <xf numFmtId="165" fontId="21" fillId="33" borderId="0" xfId="1" applyFont="1" applyFill="1" applyBorder="1"/>
    <xf numFmtId="0" fontId="21" fillId="33" borderId="0" xfId="0" applyFont="1" applyFill="1" applyBorder="1"/>
    <xf numFmtId="0" fontId="23" fillId="33" borderId="0" xfId="0" applyFont="1" applyFill="1" applyBorder="1"/>
    <xf numFmtId="0" fontId="23" fillId="33" borderId="0" xfId="0" applyFont="1" applyFill="1" applyBorder="1" applyAlignment="1">
      <alignment horizontal="center"/>
    </xf>
    <xf numFmtId="10" fontId="24" fillId="33" borderId="29" xfId="2" applyNumberFormat="1" applyFont="1" applyFill="1" applyBorder="1" applyAlignment="1">
      <alignment horizontal="center" vertical="center" wrapText="1"/>
    </xf>
    <xf numFmtId="165" fontId="24" fillId="33" borderId="0" xfId="1" applyFont="1" applyFill="1" applyBorder="1"/>
    <xf numFmtId="0" fontId="24" fillId="33" borderId="15" xfId="0" applyFont="1" applyFill="1" applyBorder="1"/>
    <xf numFmtId="0" fontId="24" fillId="33" borderId="30" xfId="0" applyFont="1" applyFill="1" applyBorder="1" applyAlignment="1">
      <alignment horizontal="left" vertical="center" wrapText="1"/>
    </xf>
    <xf numFmtId="0" fontId="24" fillId="33" borderId="15" xfId="0" applyFont="1" applyFill="1" applyBorder="1" applyAlignment="1">
      <alignment horizontal="left" vertical="center" wrapText="1"/>
    </xf>
    <xf numFmtId="10" fontId="24" fillId="33" borderId="31" xfId="2" applyNumberFormat="1" applyFont="1" applyFill="1" applyBorder="1" applyAlignment="1">
      <alignment horizontal="center" vertical="center" wrapText="1"/>
    </xf>
    <xf numFmtId="0" fontId="21" fillId="33" borderId="30" xfId="0" applyFont="1" applyFill="1" applyBorder="1" applyAlignment="1">
      <alignment horizontal="left" vertical="center" wrapText="1"/>
    </xf>
    <xf numFmtId="0" fontId="21" fillId="33" borderId="15" xfId="0" applyFont="1" applyFill="1" applyBorder="1" applyAlignment="1">
      <alignment horizontal="left" vertical="center" wrapText="1"/>
    </xf>
    <xf numFmtId="10" fontId="21" fillId="33" borderId="31" xfId="2" applyNumberFormat="1" applyFont="1" applyFill="1" applyBorder="1" applyAlignment="1">
      <alignment horizontal="center" vertical="center" wrapText="1"/>
    </xf>
    <xf numFmtId="0" fontId="21" fillId="33" borderId="15" xfId="0" applyFont="1" applyFill="1" applyBorder="1"/>
    <xf numFmtId="0" fontId="24" fillId="33" borderId="30" xfId="0" applyFont="1" applyFill="1" applyBorder="1" applyAlignment="1">
      <alignment horizontal="left" wrapText="1"/>
    </xf>
    <xf numFmtId="0" fontId="24" fillId="33" borderId="15" xfId="0" applyFont="1" applyFill="1" applyBorder="1" applyAlignment="1">
      <alignment horizontal="left" wrapText="1"/>
    </xf>
    <xf numFmtId="0" fontId="24" fillId="33" borderId="15" xfId="0" applyFont="1" applyFill="1" applyBorder="1" applyAlignment="1">
      <alignment wrapText="1"/>
    </xf>
    <xf numFmtId="0" fontId="21" fillId="33" borderId="30" xfId="0" applyFont="1" applyFill="1" applyBorder="1" applyAlignment="1">
      <alignment horizontal="left" wrapText="1"/>
    </xf>
    <xf numFmtId="0" fontId="21" fillId="33" borderId="15" xfId="0" applyFont="1" applyFill="1" applyBorder="1" applyAlignment="1">
      <alignment horizontal="left" wrapText="1"/>
    </xf>
    <xf numFmtId="0" fontId="21" fillId="33" borderId="15" xfId="0" applyFont="1" applyFill="1" applyBorder="1" applyAlignment="1">
      <alignment wrapText="1"/>
    </xf>
    <xf numFmtId="0" fontId="21" fillId="33" borderId="15" xfId="0" applyFont="1" applyFill="1" applyBorder="1" applyAlignment="1">
      <alignment horizontal="left"/>
    </xf>
    <xf numFmtId="3" fontId="21" fillId="33" borderId="32" xfId="0" applyNumberFormat="1" applyFont="1" applyFill="1" applyBorder="1" applyAlignment="1">
      <alignment horizontal="left" wrapText="1"/>
    </xf>
    <xf numFmtId="0" fontId="21" fillId="33" borderId="33" xfId="0" applyFont="1" applyFill="1" applyBorder="1" applyAlignment="1">
      <alignment wrapText="1"/>
    </xf>
    <xf numFmtId="0" fontId="21" fillId="33" borderId="0" xfId="0" applyFont="1" applyFill="1" applyBorder="1" applyAlignment="1">
      <alignment horizontal="left"/>
    </xf>
    <xf numFmtId="165" fontId="21" fillId="33" borderId="0" xfId="1" applyFont="1" applyFill="1" applyBorder="1" applyAlignment="1"/>
    <xf numFmtId="165" fontId="21" fillId="33" borderId="0" xfId="1" applyFont="1" applyFill="1" applyBorder="1" applyAlignment="1">
      <alignment horizontal="center"/>
    </xf>
    <xf numFmtId="165" fontId="21" fillId="33" borderId="0" xfId="1" applyFont="1" applyFill="1" applyBorder="1" applyAlignment="1">
      <alignment horizontal="right"/>
    </xf>
    <xf numFmtId="165" fontId="24" fillId="33" borderId="15" xfId="1" applyFont="1" applyFill="1" applyBorder="1" applyAlignment="1">
      <alignment horizontal="right" vertical="center" wrapText="1"/>
    </xf>
    <xf numFmtId="165" fontId="21" fillId="33" borderId="15" xfId="1" applyFont="1" applyFill="1" applyBorder="1" applyAlignment="1">
      <alignment horizontal="right" vertical="center" wrapText="1"/>
    </xf>
    <xf numFmtId="165" fontId="21" fillId="33" borderId="15" xfId="1" applyFont="1" applyFill="1" applyBorder="1" applyAlignment="1">
      <alignment horizontal="right"/>
    </xf>
    <xf numFmtId="0" fontId="22" fillId="35" borderId="15" xfId="0" applyFont="1" applyFill="1" applyBorder="1" applyAlignment="1">
      <alignment horizontal="left" wrapText="1"/>
    </xf>
    <xf numFmtId="0" fontId="22" fillId="35" borderId="15" xfId="0" applyFont="1" applyFill="1" applyBorder="1" applyAlignment="1">
      <alignment wrapText="1"/>
    </xf>
    <xf numFmtId="0" fontId="22" fillId="33" borderId="0" xfId="0" applyFont="1" applyFill="1" applyBorder="1"/>
    <xf numFmtId="0" fontId="22" fillId="33" borderId="15" xfId="0" applyFont="1" applyFill="1" applyBorder="1"/>
    <xf numFmtId="0" fontId="23" fillId="35" borderId="15" xfId="0" applyFont="1" applyFill="1" applyBorder="1" applyAlignment="1">
      <alignment horizontal="left" wrapText="1"/>
    </xf>
    <xf numFmtId="0" fontId="23" fillId="35" borderId="15" xfId="0" applyFont="1" applyFill="1" applyBorder="1" applyAlignment="1">
      <alignment wrapText="1"/>
    </xf>
    <xf numFmtId="0" fontId="23" fillId="33" borderId="15" xfId="0" applyFont="1" applyFill="1" applyBorder="1"/>
    <xf numFmtId="0" fontId="23" fillId="33" borderId="15" xfId="0" applyFont="1" applyFill="1" applyBorder="1" applyAlignment="1">
      <alignment horizontal="left" wrapText="1"/>
    </xf>
    <xf numFmtId="0" fontId="23" fillId="33" borderId="15" xfId="0" applyFont="1" applyFill="1" applyBorder="1" applyAlignment="1">
      <alignment wrapText="1"/>
    </xf>
    <xf numFmtId="0" fontId="22" fillId="33" borderId="15" xfId="0" applyFont="1" applyFill="1" applyBorder="1" applyAlignment="1">
      <alignment horizontal="left" wrapText="1"/>
    </xf>
    <xf numFmtId="0" fontId="22" fillId="33" borderId="15" xfId="0" applyFont="1" applyFill="1" applyBorder="1" applyAlignment="1">
      <alignment wrapText="1"/>
    </xf>
    <xf numFmtId="4" fontId="22" fillId="33" borderId="15" xfId="1" applyNumberFormat="1" applyFont="1" applyFill="1" applyBorder="1" applyAlignment="1"/>
    <xf numFmtId="4" fontId="23" fillId="33" borderId="15" xfId="1" applyNumberFormat="1" applyFont="1" applyFill="1" applyBorder="1" applyAlignment="1"/>
    <xf numFmtId="0" fontId="25" fillId="33" borderId="0" xfId="0" applyFont="1" applyFill="1" applyBorder="1"/>
    <xf numFmtId="0" fontId="22" fillId="33" borderId="15" xfId="0" applyFont="1" applyFill="1" applyBorder="1" applyAlignment="1">
      <alignment horizontal="left"/>
    </xf>
    <xf numFmtId="4" fontId="22" fillId="33" borderId="0" xfId="0" applyNumberFormat="1" applyFont="1" applyFill="1" applyBorder="1" applyAlignment="1">
      <alignment horizontal="right"/>
    </xf>
    <xf numFmtId="4" fontId="22" fillId="33" borderId="0" xfId="2" applyNumberFormat="1" applyFont="1" applyFill="1" applyBorder="1" applyAlignment="1">
      <alignment horizontal="center"/>
    </xf>
    <xf numFmtId="4" fontId="23" fillId="33" borderId="0" xfId="0" applyNumberFormat="1" applyFont="1" applyFill="1" applyBorder="1"/>
    <xf numFmtId="165" fontId="23" fillId="0" borderId="15" xfId="1" applyFont="1" applyBorder="1" applyAlignment="1">
      <alignment horizontal="right" wrapText="1"/>
    </xf>
    <xf numFmtId="10" fontId="23" fillId="0" borderId="15" xfId="2" applyNumberFormat="1" applyFont="1" applyBorder="1" applyAlignment="1">
      <alignment horizontal="center" wrapText="1"/>
    </xf>
    <xf numFmtId="0" fontId="22" fillId="36" borderId="15" xfId="0" applyFont="1" applyFill="1" applyBorder="1" applyAlignment="1">
      <alignment horizontal="right" vertical="top" wrapText="1"/>
    </xf>
    <xf numFmtId="165" fontId="22" fillId="36" borderId="15" xfId="1" applyFont="1" applyFill="1" applyBorder="1" applyAlignment="1">
      <alignment horizontal="right" wrapText="1"/>
    </xf>
    <xf numFmtId="10" fontId="22" fillId="36" borderId="15" xfId="2" applyNumberFormat="1" applyFont="1" applyFill="1" applyBorder="1" applyAlignment="1">
      <alignment horizontal="center" wrapText="1"/>
    </xf>
    <xf numFmtId="0" fontId="22" fillId="33" borderId="0" xfId="0" applyFont="1" applyFill="1" applyBorder="1" applyAlignment="1"/>
    <xf numFmtId="165" fontId="23" fillId="33" borderId="0" xfId="1" applyFont="1" applyFill="1" applyBorder="1" applyAlignment="1"/>
    <xf numFmtId="0" fontId="21" fillId="33" borderId="13" xfId="0" applyFont="1" applyFill="1" applyBorder="1" applyAlignment="1">
      <alignment horizontal="left"/>
    </xf>
    <xf numFmtId="4" fontId="24" fillId="33" borderId="17" xfId="1" applyNumberFormat="1" applyFont="1" applyFill="1" applyBorder="1" applyAlignment="1">
      <alignment horizontal="right" vertical="center" wrapText="1"/>
    </xf>
    <xf numFmtId="4" fontId="24" fillId="33" borderId="15" xfId="1" applyNumberFormat="1" applyFont="1" applyFill="1" applyBorder="1" applyAlignment="1">
      <alignment horizontal="right" vertical="center" wrapText="1"/>
    </xf>
    <xf numFmtId="4" fontId="21" fillId="33" borderId="15" xfId="1" applyNumberFormat="1" applyFont="1" applyFill="1" applyBorder="1" applyAlignment="1">
      <alignment horizontal="right" vertical="center" wrapText="1"/>
    </xf>
    <xf numFmtId="4" fontId="21" fillId="33" borderId="33" xfId="1" applyNumberFormat="1" applyFont="1" applyFill="1" applyBorder="1" applyAlignment="1">
      <alignment horizontal="right" vertical="center" wrapText="1"/>
    </xf>
    <xf numFmtId="4" fontId="24" fillId="33" borderId="15" xfId="1" applyNumberFormat="1" applyFont="1" applyFill="1" applyBorder="1" applyAlignment="1">
      <alignment horizontal="center" vertical="center" wrapText="1"/>
    </xf>
    <xf numFmtId="4" fontId="21" fillId="33" borderId="15" xfId="1" applyNumberFormat="1" applyFont="1" applyFill="1" applyBorder="1" applyAlignment="1">
      <alignment horizontal="center" vertical="center" wrapText="1"/>
    </xf>
    <xf numFmtId="4" fontId="21" fillId="33" borderId="16" xfId="1" applyNumberFormat="1" applyFont="1" applyFill="1" applyBorder="1" applyAlignment="1">
      <alignment horizontal="right" vertical="center" wrapText="1"/>
    </xf>
    <xf numFmtId="0" fontId="22" fillId="35" borderId="30" xfId="0" applyFont="1" applyFill="1" applyBorder="1" applyAlignment="1">
      <alignment horizontal="left" wrapText="1"/>
    </xf>
    <xf numFmtId="3" fontId="23" fillId="35" borderId="30" xfId="0" applyNumberFormat="1" applyFont="1" applyFill="1" applyBorder="1" applyAlignment="1">
      <alignment horizontal="left" wrapText="1"/>
    </xf>
    <xf numFmtId="0" fontId="23" fillId="33" borderId="30" xfId="0" applyFont="1" applyFill="1" applyBorder="1" applyAlignment="1">
      <alignment horizontal="left" wrapText="1"/>
    </xf>
    <xf numFmtId="4" fontId="23" fillId="33" borderId="15" xfId="1" applyNumberFormat="1" applyFont="1" applyFill="1" applyBorder="1"/>
    <xf numFmtId="0" fontId="22" fillId="33" borderId="30" xfId="0" applyFont="1" applyFill="1" applyBorder="1" applyAlignment="1">
      <alignment horizontal="left" wrapText="1"/>
    </xf>
    <xf numFmtId="0" fontId="22" fillId="33" borderId="30" xfId="0" applyFont="1" applyFill="1" applyBorder="1" applyAlignment="1">
      <alignment horizontal="left"/>
    </xf>
    <xf numFmtId="49" fontId="22" fillId="34" borderId="28" xfId="0" applyNumberFormat="1" applyFont="1" applyFill="1" applyBorder="1" applyAlignment="1">
      <alignment horizontal="left" vertical="center" wrapText="1"/>
    </xf>
    <xf numFmtId="49" fontId="22" fillId="34" borderId="17" xfId="0" applyNumberFormat="1" applyFont="1" applyFill="1" applyBorder="1" applyAlignment="1">
      <alignment horizontal="left" vertical="center" wrapText="1"/>
    </xf>
    <xf numFmtId="0" fontId="22" fillId="34" borderId="17" xfId="0" applyFont="1" applyFill="1" applyBorder="1" applyAlignment="1">
      <alignment horizontal="center" vertical="center" wrapText="1"/>
    </xf>
    <xf numFmtId="165" fontId="22" fillId="34" borderId="17" xfId="1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left"/>
    </xf>
    <xf numFmtId="165" fontId="22" fillId="33" borderId="0" xfId="1" applyFont="1" applyFill="1" applyBorder="1" applyAlignment="1"/>
    <xf numFmtId="165" fontId="22" fillId="33" borderId="0" xfId="1" applyFont="1" applyFill="1" applyBorder="1" applyAlignment="1">
      <alignment horizontal="center"/>
    </xf>
    <xf numFmtId="0" fontId="21" fillId="33" borderId="20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164" fontId="21" fillId="33" borderId="0" xfId="44" applyFont="1" applyFill="1" applyBorder="1"/>
    <xf numFmtId="164" fontId="20" fillId="33" borderId="20" xfId="44" applyFont="1" applyFill="1" applyBorder="1" applyAlignment="1">
      <alignment horizontal="center"/>
    </xf>
    <xf numFmtId="164" fontId="20" fillId="33" borderId="10" xfId="44" applyFont="1" applyFill="1" applyBorder="1" applyAlignment="1">
      <alignment horizontal="center"/>
    </xf>
    <xf numFmtId="165" fontId="21" fillId="33" borderId="15" xfId="1" applyFont="1" applyFill="1" applyBorder="1" applyAlignment="1"/>
    <xf numFmtId="165" fontId="21" fillId="33" borderId="16" xfId="1" applyFont="1" applyFill="1" applyBorder="1" applyAlignment="1"/>
    <xf numFmtId="4" fontId="24" fillId="33" borderId="33" xfId="1" applyNumberFormat="1" applyFont="1" applyFill="1" applyBorder="1" applyAlignment="1">
      <alignment horizontal="right" vertical="center" wrapText="1"/>
    </xf>
    <xf numFmtId="10" fontId="22" fillId="34" borderId="17" xfId="2" applyNumberFormat="1" applyFont="1" applyFill="1" applyBorder="1" applyAlignment="1">
      <alignment horizontal="center" vertical="center" wrapText="1"/>
    </xf>
    <xf numFmtId="165" fontId="21" fillId="33" borderId="10" xfId="1" applyFont="1" applyFill="1" applyBorder="1" applyAlignment="1">
      <alignment horizontal="center"/>
    </xf>
    <xf numFmtId="4" fontId="24" fillId="33" borderId="15" xfId="1" applyNumberFormat="1" applyFont="1" applyFill="1" applyBorder="1" applyAlignment="1">
      <alignment vertical="center" wrapText="1"/>
    </xf>
    <xf numFmtId="4" fontId="21" fillId="33" borderId="15" xfId="1" applyNumberFormat="1" applyFont="1" applyFill="1" applyBorder="1" applyAlignment="1">
      <alignment vertical="center" wrapText="1"/>
    </xf>
    <xf numFmtId="0" fontId="21" fillId="33" borderId="10" xfId="0" applyFont="1" applyFill="1" applyBorder="1" applyAlignment="1"/>
    <xf numFmtId="165" fontId="22" fillId="34" borderId="17" xfId="1" applyFont="1" applyFill="1" applyBorder="1" applyAlignment="1">
      <alignment vertical="center" wrapText="1"/>
    </xf>
    <xf numFmtId="0" fontId="20" fillId="33" borderId="10" xfId="0" applyFont="1" applyFill="1" applyBorder="1" applyAlignment="1"/>
    <xf numFmtId="164" fontId="20" fillId="33" borderId="10" xfId="44" applyFont="1" applyFill="1" applyBorder="1" applyAlignment="1"/>
    <xf numFmtId="4" fontId="22" fillId="33" borderId="15" xfId="1" applyNumberFormat="1" applyFont="1" applyFill="1" applyBorder="1"/>
    <xf numFmtId="165" fontId="25" fillId="33" borderId="15" xfId="1" applyFont="1" applyFill="1" applyBorder="1" applyAlignment="1"/>
    <xf numFmtId="165" fontId="21" fillId="33" borderId="15" xfId="1" applyFont="1" applyFill="1" applyBorder="1" applyAlignment="1">
      <alignment horizontal="center"/>
    </xf>
    <xf numFmtId="165" fontId="21" fillId="33" borderId="15" xfId="1" applyFont="1" applyFill="1" applyBorder="1"/>
    <xf numFmtId="0" fontId="23" fillId="33" borderId="15" xfId="0" applyFont="1" applyFill="1" applyBorder="1" applyAlignment="1">
      <alignment horizontal="center"/>
    </xf>
    <xf numFmtId="49" fontId="22" fillId="33" borderId="15" xfId="0" applyNumberFormat="1" applyFont="1" applyFill="1" applyBorder="1" applyAlignment="1">
      <alignment horizontal="left" vertical="center" wrapText="1"/>
    </xf>
    <xf numFmtId="165" fontId="22" fillId="33" borderId="15" xfId="1" applyFont="1" applyFill="1" applyBorder="1" applyAlignment="1">
      <alignment horizontal="center" vertical="center" wrapText="1"/>
    </xf>
    <xf numFmtId="164" fontId="21" fillId="33" borderId="15" xfId="44" applyFont="1" applyFill="1" applyBorder="1"/>
    <xf numFmtId="49" fontId="16" fillId="33" borderId="15" xfId="0" applyNumberFormat="1" applyFont="1" applyFill="1" applyBorder="1"/>
    <xf numFmtId="0" fontId="22" fillId="33" borderId="15" xfId="0" applyFont="1" applyFill="1" applyBorder="1" applyAlignment="1">
      <alignment horizontal="center"/>
    </xf>
    <xf numFmtId="49" fontId="0" fillId="33" borderId="15" xfId="0" applyNumberFormat="1" applyFont="1" applyFill="1" applyBorder="1"/>
    <xf numFmtId="165" fontId="24" fillId="35" borderId="15" xfId="1" applyFont="1" applyFill="1" applyBorder="1"/>
    <xf numFmtId="4" fontId="24" fillId="33" borderId="15" xfId="1" applyNumberFormat="1" applyFont="1" applyFill="1" applyBorder="1"/>
    <xf numFmtId="4" fontId="21" fillId="33" borderId="15" xfId="1" applyNumberFormat="1" applyFont="1" applyFill="1" applyBorder="1"/>
    <xf numFmtId="4" fontId="25" fillId="33" borderId="15" xfId="1" applyNumberFormat="1" applyFont="1" applyFill="1" applyBorder="1"/>
    <xf numFmtId="0" fontId="23" fillId="33" borderId="22" xfId="0" applyFont="1" applyFill="1" applyBorder="1"/>
    <xf numFmtId="0" fontId="23" fillId="33" borderId="22" xfId="0" applyFont="1" applyFill="1" applyBorder="1" applyAlignment="1">
      <alignment horizontal="center"/>
    </xf>
    <xf numFmtId="0" fontId="21" fillId="33" borderId="16" xfId="0" applyFont="1" applyFill="1" applyBorder="1" applyAlignment="1">
      <alignment horizontal="left"/>
    </xf>
    <xf numFmtId="0" fontId="21" fillId="33" borderId="16" xfId="0" applyFont="1" applyFill="1" applyBorder="1"/>
    <xf numFmtId="165" fontId="21" fillId="33" borderId="16" xfId="1" applyFont="1" applyFill="1" applyBorder="1" applyAlignment="1">
      <alignment horizontal="center"/>
    </xf>
    <xf numFmtId="165" fontId="21" fillId="33" borderId="16" xfId="1" applyFont="1" applyFill="1" applyBorder="1" applyAlignment="1">
      <alignment horizontal="right"/>
    </xf>
    <xf numFmtId="0" fontId="23" fillId="33" borderId="15" xfId="0" applyFont="1" applyFill="1" applyBorder="1" applyAlignment="1">
      <alignment horizontal="left"/>
    </xf>
    <xf numFmtId="165" fontId="23" fillId="33" borderId="15" xfId="1" applyFont="1" applyFill="1" applyBorder="1" applyAlignment="1">
      <alignment horizontal="center" vertical="center" wrapText="1"/>
    </xf>
    <xf numFmtId="49" fontId="23" fillId="33" borderId="15" xfId="0" applyNumberFormat="1" applyFont="1" applyFill="1" applyBorder="1" applyAlignment="1">
      <alignment horizontal="left" vertical="center" wrapText="1"/>
    </xf>
    <xf numFmtId="0" fontId="23" fillId="33" borderId="15" xfId="0" applyFont="1" applyFill="1" applyBorder="1" applyAlignment="1">
      <alignment horizontal="left" vertical="center" wrapText="1"/>
    </xf>
    <xf numFmtId="0" fontId="22" fillId="33" borderId="15" xfId="0" applyFont="1" applyFill="1" applyBorder="1" applyAlignment="1">
      <alignment horizontal="left" vertical="center" wrapText="1"/>
    </xf>
    <xf numFmtId="4" fontId="21" fillId="35" borderId="15" xfId="1" applyNumberFormat="1" applyFont="1" applyFill="1" applyBorder="1"/>
    <xf numFmtId="4" fontId="24" fillId="35" borderId="15" xfId="1" applyNumberFormat="1" applyFont="1" applyFill="1" applyBorder="1"/>
    <xf numFmtId="4" fontId="21" fillId="0" borderId="15" xfId="1" applyNumberFormat="1" applyFont="1" applyBorder="1"/>
    <xf numFmtId="4" fontId="24" fillId="0" borderId="15" xfId="1" applyNumberFormat="1" applyFont="1" applyBorder="1"/>
    <xf numFmtId="0" fontId="22" fillId="33" borderId="0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0" xfId="0" applyFont="1" applyFill="1" applyBorder="1" applyAlignment="1">
      <alignment horizontal="center"/>
    </xf>
    <xf numFmtId="0" fontId="19" fillId="33" borderId="26" xfId="0" applyFont="1" applyFill="1" applyBorder="1" applyAlignment="1">
      <alignment horizontal="center"/>
    </xf>
    <xf numFmtId="165" fontId="22" fillId="34" borderId="17" xfId="1" applyFont="1" applyFill="1" applyBorder="1" applyAlignment="1">
      <alignment horizontal="center" vertical="center"/>
    </xf>
    <xf numFmtId="10" fontId="21" fillId="33" borderId="25" xfId="2" applyNumberFormat="1" applyFont="1" applyFill="1" applyBorder="1" applyAlignment="1">
      <alignment horizontal="center"/>
    </xf>
    <xf numFmtId="0" fontId="21" fillId="33" borderId="27" xfId="0" applyFont="1" applyFill="1" applyBorder="1" applyAlignment="1">
      <alignment horizontal="center"/>
    </xf>
    <xf numFmtId="165" fontId="20" fillId="33" borderId="10" xfId="1" applyFont="1" applyFill="1" applyBorder="1" applyAlignment="1">
      <alignment horizontal="center"/>
    </xf>
    <xf numFmtId="0" fontId="20" fillId="33" borderId="27" xfId="0" applyFont="1" applyFill="1" applyBorder="1" applyAlignment="1">
      <alignment horizontal="center"/>
    </xf>
    <xf numFmtId="164" fontId="21" fillId="33" borderId="22" xfId="44" applyFont="1" applyFill="1" applyBorder="1"/>
    <xf numFmtId="164" fontId="20" fillId="33" borderId="27" xfId="44" applyFont="1" applyFill="1" applyBorder="1" applyAlignment="1">
      <alignment horizontal="center"/>
    </xf>
    <xf numFmtId="10" fontId="21" fillId="33" borderId="41" xfId="2" applyNumberFormat="1" applyFont="1" applyFill="1" applyBorder="1" applyAlignment="1">
      <alignment horizontal="center"/>
    </xf>
    <xf numFmtId="10" fontId="21" fillId="33" borderId="24" xfId="2" applyNumberFormat="1" applyFont="1" applyFill="1" applyBorder="1" applyAlignment="1">
      <alignment horizontal="center"/>
    </xf>
    <xf numFmtId="10" fontId="21" fillId="33" borderId="19" xfId="2" applyNumberFormat="1" applyFont="1" applyFill="1" applyBorder="1" applyAlignment="1">
      <alignment horizontal="center"/>
    </xf>
    <xf numFmtId="0" fontId="21" fillId="33" borderId="22" xfId="0" applyFont="1" applyFill="1" applyBorder="1"/>
    <xf numFmtId="0" fontId="24" fillId="33" borderId="22" xfId="0" applyFont="1" applyFill="1" applyBorder="1"/>
    <xf numFmtId="0" fontId="22" fillId="33" borderId="22" xfId="0" applyFont="1" applyFill="1" applyBorder="1"/>
    <xf numFmtId="0" fontId="22" fillId="33" borderId="22" xfId="0" applyFont="1" applyFill="1" applyBorder="1" applyAlignment="1">
      <alignment horizontal="center"/>
    </xf>
    <xf numFmtId="165" fontId="23" fillId="33" borderId="0" xfId="1" applyFont="1" applyFill="1" applyBorder="1"/>
    <xf numFmtId="165" fontId="23" fillId="33" borderId="0" xfId="1" applyFont="1" applyFill="1" applyBorder="1" applyAlignment="1">
      <alignment horizontal="center"/>
    </xf>
    <xf numFmtId="165" fontId="22" fillId="33" borderId="0" xfId="1" applyFont="1" applyFill="1" applyBorder="1"/>
    <xf numFmtId="4" fontId="22" fillId="33" borderId="0" xfId="0" applyNumberFormat="1" applyFont="1" applyFill="1" applyBorder="1"/>
    <xf numFmtId="165" fontId="25" fillId="33" borderId="0" xfId="1" applyFont="1" applyFill="1" applyBorder="1"/>
    <xf numFmtId="165" fontId="22" fillId="33" borderId="0" xfId="1" applyFont="1" applyFill="1" applyBorder="1" applyAlignment="1">
      <alignment horizontal="right"/>
    </xf>
    <xf numFmtId="10" fontId="21" fillId="33" borderId="0" xfId="2" applyNumberFormat="1" applyFont="1" applyFill="1" applyBorder="1" applyAlignment="1">
      <alignment horizontal="center"/>
    </xf>
    <xf numFmtId="49" fontId="22" fillId="34" borderId="11" xfId="0" applyNumberFormat="1" applyFont="1" applyFill="1" applyBorder="1" applyAlignment="1">
      <alignment horizontal="left" vertical="center"/>
    </xf>
    <xf numFmtId="49" fontId="22" fillId="34" borderId="12" xfId="0" applyNumberFormat="1" applyFont="1" applyFill="1" applyBorder="1" applyAlignment="1">
      <alignment horizontal="left" vertical="center"/>
    </xf>
    <xf numFmtId="0" fontId="22" fillId="34" borderId="12" xfId="0" applyFont="1" applyFill="1" applyBorder="1" applyAlignment="1">
      <alignment horizontal="center" vertical="center"/>
    </xf>
    <xf numFmtId="165" fontId="22" fillId="34" borderId="12" xfId="1" applyFont="1" applyFill="1" applyBorder="1" applyAlignment="1">
      <alignment horizontal="center" vertical="center" wrapText="1"/>
    </xf>
    <xf numFmtId="165" fontId="22" fillId="34" borderId="12" xfId="1" applyFont="1" applyFill="1" applyBorder="1" applyAlignment="1">
      <alignment vertical="center" wrapText="1"/>
    </xf>
    <xf numFmtId="165" fontId="22" fillId="34" borderId="12" xfId="1" applyFont="1" applyFill="1" applyBorder="1" applyAlignment="1">
      <alignment horizontal="center" vertical="center"/>
    </xf>
    <xf numFmtId="165" fontId="22" fillId="34" borderId="12" xfId="1" applyFont="1" applyFill="1" applyBorder="1" applyAlignment="1">
      <alignment vertical="center"/>
    </xf>
    <xf numFmtId="10" fontId="22" fillId="34" borderId="12" xfId="2" applyNumberFormat="1" applyFont="1" applyFill="1" applyBorder="1" applyAlignment="1">
      <alignment horizontal="center" vertical="center"/>
    </xf>
    <xf numFmtId="10" fontId="22" fillId="34" borderId="14" xfId="2" applyNumberFormat="1" applyFont="1" applyFill="1" applyBorder="1" applyAlignment="1">
      <alignment horizontal="center" vertical="center"/>
    </xf>
    <xf numFmtId="165" fontId="24" fillId="34" borderId="12" xfId="1" applyFont="1" applyFill="1" applyBorder="1" applyAlignment="1">
      <alignment horizontal="right"/>
    </xf>
    <xf numFmtId="4" fontId="24" fillId="34" borderId="12" xfId="1" applyNumberFormat="1" applyFont="1" applyFill="1" applyBorder="1" applyAlignment="1">
      <alignment horizontal="right" vertical="center" wrapText="1"/>
    </xf>
    <xf numFmtId="10" fontId="24" fillId="34" borderId="14" xfId="2" applyNumberFormat="1" applyFont="1" applyFill="1" applyBorder="1" applyAlignment="1">
      <alignment horizontal="center" vertical="center" wrapText="1"/>
    </xf>
    <xf numFmtId="0" fontId="24" fillId="33" borderId="35" xfId="0" applyFont="1" applyFill="1" applyBorder="1" applyAlignment="1">
      <alignment horizontal="left" vertical="center" wrapText="1"/>
    </xf>
    <xf numFmtId="0" fontId="24" fillId="33" borderId="36" xfId="0" applyFont="1" applyFill="1" applyBorder="1" applyAlignment="1">
      <alignment horizontal="left" vertical="center" wrapText="1"/>
    </xf>
    <xf numFmtId="4" fontId="24" fillId="33" borderId="36" xfId="1" applyNumberFormat="1" applyFont="1" applyFill="1" applyBorder="1" applyAlignment="1">
      <alignment vertical="center" wrapText="1"/>
    </xf>
    <xf numFmtId="165" fontId="24" fillId="33" borderId="36" xfId="1" applyFont="1" applyFill="1" applyBorder="1" applyAlignment="1">
      <alignment horizontal="right" vertical="center" wrapText="1"/>
    </xf>
    <xf numFmtId="10" fontId="24" fillId="33" borderId="42" xfId="2" applyNumberFormat="1" applyFont="1" applyFill="1" applyBorder="1" applyAlignment="1">
      <alignment horizontal="center" vertical="center" wrapText="1"/>
    </xf>
    <xf numFmtId="1" fontId="21" fillId="33" borderId="33" xfId="0" applyNumberFormat="1" applyFont="1" applyFill="1" applyBorder="1" applyAlignment="1">
      <alignment horizontal="left" wrapText="1"/>
    </xf>
    <xf numFmtId="165" fontId="21" fillId="33" borderId="33" xfId="1" applyFont="1" applyFill="1" applyBorder="1" applyAlignment="1">
      <alignment horizontal="right" vertical="center" wrapText="1"/>
    </xf>
    <xf numFmtId="10" fontId="22" fillId="34" borderId="29" xfId="2" applyNumberFormat="1" applyFont="1" applyFill="1" applyBorder="1" applyAlignment="1">
      <alignment horizontal="center" vertical="center" wrapText="1"/>
    </xf>
    <xf numFmtId="49" fontId="22" fillId="33" borderId="30" xfId="0" applyNumberFormat="1" applyFont="1" applyFill="1" applyBorder="1" applyAlignment="1">
      <alignment horizontal="left" vertical="center" wrapText="1"/>
    </xf>
    <xf numFmtId="10" fontId="22" fillId="33" borderId="31" xfId="2" applyNumberFormat="1" applyFont="1" applyFill="1" applyBorder="1" applyAlignment="1">
      <alignment horizontal="center" vertical="center" wrapText="1"/>
    </xf>
    <xf numFmtId="49" fontId="24" fillId="33" borderId="30" xfId="0" applyNumberFormat="1" applyFont="1" applyFill="1" applyBorder="1" applyAlignment="1">
      <alignment horizontal="left" wrapText="1"/>
    </xf>
    <xf numFmtId="165" fontId="24" fillId="34" borderId="33" xfId="1" applyFont="1" applyFill="1" applyBorder="1" applyAlignment="1">
      <alignment horizontal="right"/>
    </xf>
    <xf numFmtId="10" fontId="24" fillId="34" borderId="38" xfId="2" applyNumberFormat="1" applyFont="1" applyFill="1" applyBorder="1" applyAlignment="1">
      <alignment horizontal="center" vertical="center" wrapText="1"/>
    </xf>
    <xf numFmtId="3" fontId="22" fillId="35" borderId="30" xfId="0" applyNumberFormat="1" applyFont="1" applyFill="1" applyBorder="1" applyAlignment="1">
      <alignment horizontal="left" wrapText="1"/>
    </xf>
    <xf numFmtId="0" fontId="22" fillId="35" borderId="28" xfId="0" applyFont="1" applyFill="1" applyBorder="1" applyAlignment="1">
      <alignment horizontal="left" wrapText="1"/>
    </xf>
    <xf numFmtId="0" fontId="22" fillId="35" borderId="17" xfId="0" applyFont="1" applyFill="1" applyBorder="1" applyAlignment="1">
      <alignment horizontal="left" wrapText="1"/>
    </xf>
    <xf numFmtId="0" fontId="22" fillId="35" borderId="17" xfId="0" applyFont="1" applyFill="1" applyBorder="1" applyAlignment="1">
      <alignment wrapText="1"/>
    </xf>
    <xf numFmtId="4" fontId="24" fillId="33" borderId="17" xfId="1" applyNumberFormat="1" applyFont="1" applyFill="1" applyBorder="1"/>
    <xf numFmtId="4" fontId="22" fillId="33" borderId="17" xfId="1" applyNumberFormat="1" applyFont="1" applyFill="1" applyBorder="1" applyAlignment="1"/>
    <xf numFmtId="4" fontId="22" fillId="33" borderId="17" xfId="1" applyNumberFormat="1" applyFont="1" applyFill="1" applyBorder="1"/>
    <xf numFmtId="0" fontId="22" fillId="34" borderId="12" xfId="0" applyFont="1" applyFill="1" applyBorder="1" applyAlignment="1">
      <alignment horizontal="center" vertical="center" wrapText="1"/>
    </xf>
    <xf numFmtId="10" fontId="22" fillId="34" borderId="14" xfId="2" applyNumberFormat="1" applyFont="1" applyFill="1" applyBorder="1" applyAlignment="1">
      <alignment horizontal="center" vertical="center" wrapText="1"/>
    </xf>
    <xf numFmtId="3" fontId="23" fillId="35" borderId="34" xfId="0" applyNumberFormat="1" applyFont="1" applyFill="1" applyBorder="1" applyAlignment="1">
      <alignment horizontal="left" wrapText="1"/>
    </xf>
    <xf numFmtId="0" fontId="23" fillId="33" borderId="16" xfId="0" applyFont="1" applyFill="1" applyBorder="1"/>
    <xf numFmtId="49" fontId="0" fillId="33" borderId="16" xfId="0" applyNumberFormat="1" applyFont="1" applyFill="1" applyBorder="1"/>
    <xf numFmtId="4" fontId="21" fillId="0" borderId="16" xfId="1" applyNumberFormat="1" applyFont="1" applyBorder="1"/>
    <xf numFmtId="4" fontId="23" fillId="33" borderId="16" xfId="1" applyNumberFormat="1" applyFont="1" applyFill="1" applyBorder="1" applyAlignment="1"/>
    <xf numFmtId="4" fontId="21" fillId="33" borderId="16" xfId="1" applyNumberFormat="1" applyFont="1" applyFill="1" applyBorder="1"/>
    <xf numFmtId="4" fontId="23" fillId="33" borderId="16" xfId="1" applyNumberFormat="1" applyFont="1" applyFill="1" applyBorder="1"/>
    <xf numFmtId="10" fontId="21" fillId="33" borderId="46" xfId="2" applyNumberFormat="1" applyFont="1" applyFill="1" applyBorder="1" applyAlignment="1">
      <alignment horizontal="center" vertical="center" wrapText="1"/>
    </xf>
    <xf numFmtId="4" fontId="22" fillId="34" borderId="12" xfId="1" applyNumberFormat="1" applyFont="1" applyFill="1" applyBorder="1" applyAlignment="1"/>
    <xf numFmtId="4" fontId="22" fillId="34" borderId="12" xfId="1" applyNumberFormat="1" applyFont="1" applyFill="1" applyBorder="1"/>
    <xf numFmtId="49" fontId="22" fillId="34" borderId="11" xfId="0" applyNumberFormat="1" applyFont="1" applyFill="1" applyBorder="1" applyAlignment="1">
      <alignment horizontal="center" vertical="center" wrapText="1"/>
    </xf>
    <xf numFmtId="49" fontId="22" fillId="34" borderId="12" xfId="0" applyNumberFormat="1" applyFont="1" applyFill="1" applyBorder="1" applyAlignment="1">
      <alignment horizontal="center" vertical="center" wrapText="1"/>
    </xf>
    <xf numFmtId="49" fontId="23" fillId="33" borderId="30" xfId="0" applyNumberFormat="1" applyFont="1" applyFill="1" applyBorder="1" applyAlignment="1">
      <alignment horizontal="left" vertical="center" wrapText="1"/>
    </xf>
    <xf numFmtId="10" fontId="23" fillId="33" borderId="31" xfId="2" applyNumberFormat="1" applyFont="1" applyFill="1" applyBorder="1" applyAlignment="1">
      <alignment horizontal="center" vertical="center" wrapText="1"/>
    </xf>
    <xf numFmtId="4" fontId="22" fillId="33" borderId="31" xfId="1" applyNumberFormat="1" applyFont="1" applyFill="1" applyBorder="1" applyAlignment="1">
      <alignment horizontal="center"/>
    </xf>
    <xf numFmtId="0" fontId="23" fillId="33" borderId="30" xfId="0" applyFont="1" applyFill="1" applyBorder="1" applyAlignment="1">
      <alignment horizontal="left"/>
    </xf>
    <xf numFmtId="4" fontId="23" fillId="33" borderId="31" xfId="1" applyNumberFormat="1" applyFont="1" applyFill="1" applyBorder="1" applyAlignment="1">
      <alignment horizontal="center"/>
    </xf>
    <xf numFmtId="165" fontId="25" fillId="33" borderId="22" xfId="1" applyFont="1" applyFill="1" applyBorder="1" applyAlignment="1">
      <alignment horizontal="center"/>
    </xf>
    <xf numFmtId="165" fontId="23" fillId="33" borderId="17" xfId="1" applyFont="1" applyFill="1" applyBorder="1" applyAlignment="1"/>
    <xf numFmtId="0" fontId="22" fillId="33" borderId="0" xfId="0" applyFont="1" applyFill="1" applyBorder="1" applyAlignment="1">
      <alignment horizontal="center"/>
    </xf>
    <xf numFmtId="165" fontId="25" fillId="33" borderId="39" xfId="1" applyFont="1" applyFill="1" applyBorder="1" applyAlignment="1">
      <alignment horizontal="center"/>
    </xf>
    <xf numFmtId="165" fontId="25" fillId="33" borderId="16" xfId="1" applyFont="1" applyFill="1" applyBorder="1" applyAlignment="1"/>
    <xf numFmtId="0" fontId="21" fillId="33" borderId="39" xfId="0" applyFont="1" applyFill="1" applyBorder="1"/>
    <xf numFmtId="165" fontId="21" fillId="33" borderId="16" xfId="1" applyFont="1" applyFill="1" applyBorder="1"/>
    <xf numFmtId="165" fontId="25" fillId="33" borderId="0" xfId="1" applyFont="1" applyFill="1" applyBorder="1" applyAlignment="1">
      <alignment horizontal="center"/>
    </xf>
    <xf numFmtId="165" fontId="25" fillId="33" borderId="0" xfId="1" applyFont="1" applyFill="1" applyBorder="1" applyAlignment="1"/>
    <xf numFmtId="165" fontId="23" fillId="33" borderId="47" xfId="1" applyFont="1" applyFill="1" applyBorder="1" applyAlignment="1">
      <alignment horizontal="center"/>
    </xf>
    <xf numFmtId="0" fontId="21" fillId="33" borderId="47" xfId="0" applyFont="1" applyFill="1" applyBorder="1"/>
    <xf numFmtId="0" fontId="21" fillId="33" borderId="17" xfId="0" applyFont="1" applyFill="1" applyBorder="1"/>
    <xf numFmtId="165" fontId="21" fillId="33" borderId="17" xfId="1" applyFont="1" applyFill="1" applyBorder="1"/>
    <xf numFmtId="165" fontId="23" fillId="33" borderId="18" xfId="1" applyFont="1" applyFill="1" applyBorder="1" applyAlignment="1"/>
    <xf numFmtId="165" fontId="25" fillId="33" borderId="19" xfId="1" applyFont="1" applyFill="1" applyBorder="1" applyAlignment="1"/>
    <xf numFmtId="165" fontId="25" fillId="33" borderId="41" xfId="1" applyFont="1" applyFill="1" applyBorder="1" applyAlignment="1"/>
    <xf numFmtId="165" fontId="26" fillId="33" borderId="0" xfId="1" applyFont="1" applyFill="1" applyBorder="1" applyAlignment="1">
      <alignment vertical="top" wrapText="1"/>
    </xf>
    <xf numFmtId="10" fontId="23" fillId="33" borderId="0" xfId="2" applyNumberFormat="1" applyFont="1" applyFill="1" applyBorder="1" applyAlignment="1">
      <alignment wrapText="1"/>
    </xf>
    <xf numFmtId="10" fontId="22" fillId="33" borderId="0" xfId="2" applyNumberFormat="1" applyFont="1" applyFill="1" applyBorder="1" applyAlignment="1">
      <alignment wrapText="1"/>
    </xf>
    <xf numFmtId="0" fontId="26" fillId="36" borderId="15" xfId="0" applyFont="1" applyFill="1" applyBorder="1" applyAlignment="1">
      <alignment horizontal="center" vertical="top" wrapText="1"/>
    </xf>
    <xf numFmtId="165" fontId="26" fillId="36" borderId="15" xfId="1" applyFont="1" applyFill="1" applyBorder="1" applyAlignment="1">
      <alignment horizontal="center" vertical="top" wrapText="1"/>
    </xf>
    <xf numFmtId="0" fontId="18" fillId="0" borderId="15" xfId="0" applyFont="1" applyBorder="1" applyAlignment="1">
      <alignment horizontal="justify" vertical="center" wrapText="1"/>
    </xf>
    <xf numFmtId="0" fontId="18" fillId="37" borderId="15" xfId="0" applyFont="1" applyFill="1" applyBorder="1" applyAlignment="1">
      <alignment horizontal="justify" vertical="center" wrapText="1"/>
    </xf>
    <xf numFmtId="0" fontId="25" fillId="33" borderId="39" xfId="0" applyFont="1" applyFill="1" applyBorder="1"/>
    <xf numFmtId="0" fontId="25" fillId="33" borderId="16" xfId="0" applyFont="1" applyFill="1" applyBorder="1"/>
    <xf numFmtId="165" fontId="19" fillId="34" borderId="21" xfId="1" applyFont="1" applyFill="1" applyBorder="1" applyAlignment="1">
      <alignment horizontal="right"/>
    </xf>
    <xf numFmtId="4" fontId="19" fillId="34" borderId="21" xfId="1" applyNumberFormat="1" applyFont="1" applyFill="1" applyBorder="1" applyAlignment="1"/>
    <xf numFmtId="4" fontId="19" fillId="34" borderId="21" xfId="1" applyNumberFormat="1" applyFont="1" applyFill="1" applyBorder="1" applyAlignment="1">
      <alignment horizontal="right"/>
    </xf>
    <xf numFmtId="10" fontId="19" fillId="34" borderId="38" xfId="2" applyNumberFormat="1" applyFont="1" applyFill="1" applyBorder="1" applyAlignment="1">
      <alignment horizontal="center"/>
    </xf>
    <xf numFmtId="4" fontId="23" fillId="33" borderId="40" xfId="0" applyNumberFormat="1" applyFont="1" applyFill="1" applyBorder="1"/>
    <xf numFmtId="4" fontId="23" fillId="33" borderId="48" xfId="0" applyNumberFormat="1" applyFont="1" applyFill="1" applyBorder="1"/>
    <xf numFmtId="10" fontId="23" fillId="33" borderId="0" xfId="2" applyNumberFormat="1" applyFont="1" applyFill="1" applyBorder="1" applyAlignment="1">
      <alignment horizontal="center"/>
    </xf>
    <xf numFmtId="0" fontId="23" fillId="33" borderId="34" xfId="0" applyFont="1" applyFill="1" applyBorder="1" applyAlignment="1">
      <alignment horizontal="left" wrapText="1"/>
    </xf>
    <xf numFmtId="0" fontId="23" fillId="33" borderId="16" xfId="0" applyFont="1" applyFill="1" applyBorder="1" applyAlignment="1">
      <alignment horizontal="left" wrapText="1"/>
    </xf>
    <xf numFmtId="0" fontId="23" fillId="33" borderId="16" xfId="0" applyFont="1" applyFill="1" applyBorder="1" applyAlignment="1">
      <alignment wrapText="1"/>
    </xf>
    <xf numFmtId="4" fontId="23" fillId="33" borderId="46" xfId="1" applyNumberFormat="1" applyFont="1" applyFill="1" applyBorder="1" applyAlignment="1">
      <alignment horizontal="center"/>
    </xf>
    <xf numFmtId="0" fontId="22" fillId="34" borderId="11" xfId="0" applyFont="1" applyFill="1" applyBorder="1" applyAlignment="1">
      <alignment horizontal="left"/>
    </xf>
    <xf numFmtId="0" fontId="22" fillId="34" borderId="12" xfId="0" applyFont="1" applyFill="1" applyBorder="1" applyAlignment="1">
      <alignment horizontal="left"/>
    </xf>
    <xf numFmtId="0" fontId="22" fillId="34" borderId="12" xfId="0" applyFont="1" applyFill="1" applyBorder="1" applyAlignment="1">
      <alignment horizontal="center"/>
    </xf>
    <xf numFmtId="165" fontId="22" fillId="34" borderId="12" xfId="1" applyFont="1" applyFill="1" applyBorder="1" applyAlignment="1">
      <alignment horizontal="right"/>
    </xf>
    <xf numFmtId="4" fontId="22" fillId="34" borderId="14" xfId="1" applyNumberFormat="1" applyFont="1" applyFill="1" applyBorder="1" applyAlignment="1">
      <alignment horizontal="center"/>
    </xf>
    <xf numFmtId="0" fontId="22" fillId="33" borderId="0" xfId="0" applyFont="1" applyFill="1" applyBorder="1" applyAlignment="1">
      <alignment horizontal="center"/>
    </xf>
    <xf numFmtId="0" fontId="20" fillId="33" borderId="13" xfId="0" applyFont="1" applyFill="1" applyBorder="1" applyAlignment="1">
      <alignment horizontal="center"/>
    </xf>
    <xf numFmtId="0" fontId="20" fillId="33" borderId="0" xfId="0" applyFont="1" applyFill="1" applyBorder="1" applyAlignment="1">
      <alignment horizontal="center"/>
    </xf>
    <xf numFmtId="0" fontId="20" fillId="33" borderId="26" xfId="0" applyFont="1" applyFill="1" applyBorder="1" applyAlignment="1">
      <alignment horizontal="center"/>
    </xf>
    <xf numFmtId="0" fontId="24" fillId="34" borderId="11" xfId="0" applyFont="1" applyFill="1" applyBorder="1" applyAlignment="1">
      <alignment horizontal="left"/>
    </xf>
    <xf numFmtId="0" fontId="24" fillId="34" borderId="12" xfId="0" applyFont="1" applyFill="1" applyBorder="1" applyAlignment="1">
      <alignment horizontal="left"/>
    </xf>
    <xf numFmtId="0" fontId="19" fillId="33" borderId="23" xfId="0" applyFont="1" applyFill="1" applyBorder="1" applyAlignment="1">
      <alignment horizontal="center"/>
    </xf>
    <xf numFmtId="0" fontId="19" fillId="33" borderId="24" xfId="0" applyFont="1" applyFill="1" applyBorder="1" applyAlignment="1">
      <alignment horizontal="center"/>
    </xf>
    <xf numFmtId="0" fontId="19" fillId="33" borderId="25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0" xfId="0" applyFont="1" applyFill="1" applyBorder="1" applyAlignment="1">
      <alignment horizontal="center"/>
    </xf>
    <xf numFmtId="0" fontId="19" fillId="33" borderId="26" xfId="0" applyFont="1" applyFill="1" applyBorder="1" applyAlignment="1">
      <alignment horizontal="center"/>
    </xf>
    <xf numFmtId="164" fontId="20" fillId="33" borderId="13" xfId="44" applyFont="1" applyFill="1" applyBorder="1" applyAlignment="1">
      <alignment horizontal="center"/>
    </xf>
    <xf numFmtId="164" fontId="20" fillId="33" borderId="0" xfId="44" applyFont="1" applyFill="1" applyBorder="1" applyAlignment="1">
      <alignment horizontal="center"/>
    </xf>
    <xf numFmtId="164" fontId="20" fillId="33" borderId="26" xfId="44" applyFont="1" applyFill="1" applyBorder="1" applyAlignment="1">
      <alignment horizontal="center"/>
    </xf>
    <xf numFmtId="4" fontId="19" fillId="34" borderId="37" xfId="0" applyNumberFormat="1" applyFont="1" applyFill="1" applyBorder="1" applyAlignment="1">
      <alignment horizontal="center"/>
    </xf>
    <xf numFmtId="4" fontId="19" fillId="34" borderId="21" xfId="0" applyNumberFormat="1" applyFont="1" applyFill="1" applyBorder="1" applyAlignment="1">
      <alignment horizontal="center"/>
    </xf>
    <xf numFmtId="0" fontId="24" fillId="34" borderId="43" xfId="0" applyFont="1" applyFill="1" applyBorder="1" applyAlignment="1">
      <alignment horizontal="left"/>
    </xf>
    <xf numFmtId="0" fontId="24" fillId="34" borderId="44" xfId="0" applyFont="1" applyFill="1" applyBorder="1" applyAlignment="1">
      <alignment horizontal="left"/>
    </xf>
    <xf numFmtId="0" fontId="24" fillId="34" borderId="45" xfId="0" applyFont="1" applyFill="1" applyBorder="1" applyAlignment="1">
      <alignment horizontal="left"/>
    </xf>
  </cellXfs>
  <cellStyles count="45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1" builtinId="3"/>
    <cellStyle name="Moneda" xfId="44" builtinId="4"/>
    <cellStyle name="Neutral" xfId="10" builtinId="28" customBuiltin="1"/>
    <cellStyle name="Normal" xfId="0" builtinId="0"/>
    <cellStyle name="Notas" xfId="17" builtinId="10" customBuiltin="1"/>
    <cellStyle name="Porcentaje" xfId="2" builtinId="5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06"/>
  <sheetViews>
    <sheetView tabSelected="1" topLeftCell="A80" zoomScaleNormal="100" workbookViewId="0">
      <selection activeCell="A2" sqref="A2:M115"/>
    </sheetView>
  </sheetViews>
  <sheetFormatPr baseColWidth="10" defaultRowHeight="14.25" x14ac:dyDescent="0.2"/>
  <cols>
    <col min="1" max="1" width="9.42578125" style="31" customWidth="1"/>
    <col min="2" max="2" width="15.85546875" style="31" customWidth="1"/>
    <col min="3" max="3" width="46.28515625" style="24" customWidth="1"/>
    <col min="4" max="4" width="22.28515625" style="92" customWidth="1"/>
    <col min="5" max="5" width="18.28515625" style="92" customWidth="1"/>
    <col min="6" max="6" width="26" style="105" bestFit="1" customWidth="1"/>
    <col min="7" max="7" width="28.28515625" style="105" hidden="1" customWidth="1"/>
    <col min="8" max="8" width="21.42578125" style="105" hidden="1" customWidth="1"/>
    <col min="9" max="9" width="20.85546875" style="105" hidden="1" customWidth="1"/>
    <col min="10" max="10" width="20.28515625" style="105" bestFit="1" customWidth="1"/>
    <col min="11" max="11" width="22.140625" style="92" customWidth="1"/>
    <col min="12" max="12" width="20.28515625" style="40" bestFit="1" customWidth="1"/>
    <col min="13" max="13" width="13.42578125" style="146" bestFit="1" customWidth="1"/>
    <col min="14" max="14" width="19.140625" style="11" bestFit="1" customWidth="1"/>
    <col min="15" max="15" width="20.28515625" style="11" bestFit="1" customWidth="1"/>
    <col min="16" max="16" width="21.7109375" style="11" customWidth="1"/>
    <col min="17" max="17" width="24.42578125" style="11" bestFit="1" customWidth="1"/>
    <col min="18" max="24" width="11.42578125" style="11"/>
    <col min="25" max="25" width="11.42578125" style="147"/>
    <col min="26" max="260" width="11.42578125" style="24"/>
    <col min="261" max="261" width="10.7109375" style="24" customWidth="1"/>
    <col min="262" max="262" width="18.28515625" style="24" bestFit="1" customWidth="1"/>
    <col min="263" max="263" width="53.5703125" style="24" customWidth="1"/>
    <col min="264" max="264" width="25.28515625" style="24" customWidth="1"/>
    <col min="265" max="265" width="27.28515625" style="24" customWidth="1"/>
    <col min="266" max="266" width="29.42578125" style="24" customWidth="1"/>
    <col min="267" max="267" width="27" style="24" customWidth="1"/>
    <col min="268" max="268" width="25.42578125" style="24" customWidth="1"/>
    <col min="269" max="269" width="17.140625" style="24" customWidth="1"/>
    <col min="270" max="270" width="19.140625" style="24" bestFit="1" customWidth="1"/>
    <col min="271" max="516" width="11.42578125" style="24"/>
    <col min="517" max="517" width="10.7109375" style="24" customWidth="1"/>
    <col min="518" max="518" width="18.28515625" style="24" bestFit="1" customWidth="1"/>
    <col min="519" max="519" width="53.5703125" style="24" customWidth="1"/>
    <col min="520" max="520" width="25.28515625" style="24" customWidth="1"/>
    <col min="521" max="521" width="27.28515625" style="24" customWidth="1"/>
    <col min="522" max="522" width="29.42578125" style="24" customWidth="1"/>
    <col min="523" max="523" width="27" style="24" customWidth="1"/>
    <col min="524" max="524" width="25.42578125" style="24" customWidth="1"/>
    <col min="525" max="525" width="17.140625" style="24" customWidth="1"/>
    <col min="526" max="526" width="19.140625" style="24" bestFit="1" customWidth="1"/>
    <col min="527" max="772" width="11.42578125" style="24"/>
    <col min="773" max="773" width="10.7109375" style="24" customWidth="1"/>
    <col min="774" max="774" width="18.28515625" style="24" bestFit="1" customWidth="1"/>
    <col min="775" max="775" width="53.5703125" style="24" customWidth="1"/>
    <col min="776" max="776" width="25.28515625" style="24" customWidth="1"/>
    <col min="777" max="777" width="27.28515625" style="24" customWidth="1"/>
    <col min="778" max="778" width="29.42578125" style="24" customWidth="1"/>
    <col min="779" max="779" width="27" style="24" customWidth="1"/>
    <col min="780" max="780" width="25.42578125" style="24" customWidth="1"/>
    <col min="781" max="781" width="17.140625" style="24" customWidth="1"/>
    <col min="782" max="782" width="19.140625" style="24" bestFit="1" customWidth="1"/>
    <col min="783" max="1028" width="11.42578125" style="24"/>
    <col min="1029" max="1029" width="10.7109375" style="24" customWidth="1"/>
    <col min="1030" max="1030" width="18.28515625" style="24" bestFit="1" customWidth="1"/>
    <col min="1031" max="1031" width="53.5703125" style="24" customWidth="1"/>
    <col min="1032" max="1032" width="25.28515625" style="24" customWidth="1"/>
    <col min="1033" max="1033" width="27.28515625" style="24" customWidth="1"/>
    <col min="1034" max="1034" width="29.42578125" style="24" customWidth="1"/>
    <col min="1035" max="1035" width="27" style="24" customWidth="1"/>
    <col min="1036" max="1036" width="25.42578125" style="24" customWidth="1"/>
    <col min="1037" max="1037" width="17.140625" style="24" customWidth="1"/>
    <col min="1038" max="1038" width="19.140625" style="24" bestFit="1" customWidth="1"/>
    <col min="1039" max="1284" width="11.42578125" style="24"/>
    <col min="1285" max="1285" width="10.7109375" style="24" customWidth="1"/>
    <col min="1286" max="1286" width="18.28515625" style="24" bestFit="1" customWidth="1"/>
    <col min="1287" max="1287" width="53.5703125" style="24" customWidth="1"/>
    <col min="1288" max="1288" width="25.28515625" style="24" customWidth="1"/>
    <col min="1289" max="1289" width="27.28515625" style="24" customWidth="1"/>
    <col min="1290" max="1290" width="29.42578125" style="24" customWidth="1"/>
    <col min="1291" max="1291" width="27" style="24" customWidth="1"/>
    <col min="1292" max="1292" width="25.42578125" style="24" customWidth="1"/>
    <col min="1293" max="1293" width="17.140625" style="24" customWidth="1"/>
    <col min="1294" max="1294" width="19.140625" style="24" bestFit="1" customWidth="1"/>
    <col min="1295" max="1540" width="11.42578125" style="24"/>
    <col min="1541" max="1541" width="10.7109375" style="24" customWidth="1"/>
    <col min="1542" max="1542" width="18.28515625" style="24" bestFit="1" customWidth="1"/>
    <col min="1543" max="1543" width="53.5703125" style="24" customWidth="1"/>
    <col min="1544" max="1544" width="25.28515625" style="24" customWidth="1"/>
    <col min="1545" max="1545" width="27.28515625" style="24" customWidth="1"/>
    <col min="1546" max="1546" width="29.42578125" style="24" customWidth="1"/>
    <col min="1547" max="1547" width="27" style="24" customWidth="1"/>
    <col min="1548" max="1548" width="25.42578125" style="24" customWidth="1"/>
    <col min="1549" max="1549" width="17.140625" style="24" customWidth="1"/>
    <col min="1550" max="1550" width="19.140625" style="24" bestFit="1" customWidth="1"/>
    <col min="1551" max="1796" width="11.42578125" style="24"/>
    <col min="1797" max="1797" width="10.7109375" style="24" customWidth="1"/>
    <col min="1798" max="1798" width="18.28515625" style="24" bestFit="1" customWidth="1"/>
    <col min="1799" max="1799" width="53.5703125" style="24" customWidth="1"/>
    <col min="1800" max="1800" width="25.28515625" style="24" customWidth="1"/>
    <col min="1801" max="1801" width="27.28515625" style="24" customWidth="1"/>
    <col min="1802" max="1802" width="29.42578125" style="24" customWidth="1"/>
    <col min="1803" max="1803" width="27" style="24" customWidth="1"/>
    <col min="1804" max="1804" width="25.42578125" style="24" customWidth="1"/>
    <col min="1805" max="1805" width="17.140625" style="24" customWidth="1"/>
    <col min="1806" max="1806" width="19.140625" style="24" bestFit="1" customWidth="1"/>
    <col min="1807" max="2052" width="11.42578125" style="24"/>
    <col min="2053" max="2053" width="10.7109375" style="24" customWidth="1"/>
    <col min="2054" max="2054" width="18.28515625" style="24" bestFit="1" customWidth="1"/>
    <col min="2055" max="2055" width="53.5703125" style="24" customWidth="1"/>
    <col min="2056" max="2056" width="25.28515625" style="24" customWidth="1"/>
    <col min="2057" max="2057" width="27.28515625" style="24" customWidth="1"/>
    <col min="2058" max="2058" width="29.42578125" style="24" customWidth="1"/>
    <col min="2059" max="2059" width="27" style="24" customWidth="1"/>
    <col min="2060" max="2060" width="25.42578125" style="24" customWidth="1"/>
    <col min="2061" max="2061" width="17.140625" style="24" customWidth="1"/>
    <col min="2062" max="2062" width="19.140625" style="24" bestFit="1" customWidth="1"/>
    <col min="2063" max="2308" width="11.42578125" style="24"/>
    <col min="2309" max="2309" width="10.7109375" style="24" customWidth="1"/>
    <col min="2310" max="2310" width="18.28515625" style="24" bestFit="1" customWidth="1"/>
    <col min="2311" max="2311" width="53.5703125" style="24" customWidth="1"/>
    <col min="2312" max="2312" width="25.28515625" style="24" customWidth="1"/>
    <col min="2313" max="2313" width="27.28515625" style="24" customWidth="1"/>
    <col min="2314" max="2314" width="29.42578125" style="24" customWidth="1"/>
    <col min="2315" max="2315" width="27" style="24" customWidth="1"/>
    <col min="2316" max="2316" width="25.42578125" style="24" customWidth="1"/>
    <col min="2317" max="2317" width="17.140625" style="24" customWidth="1"/>
    <col min="2318" max="2318" width="19.140625" style="24" bestFit="1" customWidth="1"/>
    <col min="2319" max="2564" width="11.42578125" style="24"/>
    <col min="2565" max="2565" width="10.7109375" style="24" customWidth="1"/>
    <col min="2566" max="2566" width="18.28515625" style="24" bestFit="1" customWidth="1"/>
    <col min="2567" max="2567" width="53.5703125" style="24" customWidth="1"/>
    <col min="2568" max="2568" width="25.28515625" style="24" customWidth="1"/>
    <col min="2569" max="2569" width="27.28515625" style="24" customWidth="1"/>
    <col min="2570" max="2570" width="29.42578125" style="24" customWidth="1"/>
    <col min="2571" max="2571" width="27" style="24" customWidth="1"/>
    <col min="2572" max="2572" width="25.42578125" style="24" customWidth="1"/>
    <col min="2573" max="2573" width="17.140625" style="24" customWidth="1"/>
    <col min="2574" max="2574" width="19.140625" style="24" bestFit="1" customWidth="1"/>
    <col min="2575" max="2820" width="11.42578125" style="24"/>
    <col min="2821" max="2821" width="10.7109375" style="24" customWidth="1"/>
    <col min="2822" max="2822" width="18.28515625" style="24" bestFit="1" customWidth="1"/>
    <col min="2823" max="2823" width="53.5703125" style="24" customWidth="1"/>
    <col min="2824" max="2824" width="25.28515625" style="24" customWidth="1"/>
    <col min="2825" max="2825" width="27.28515625" style="24" customWidth="1"/>
    <col min="2826" max="2826" width="29.42578125" style="24" customWidth="1"/>
    <col min="2827" max="2827" width="27" style="24" customWidth="1"/>
    <col min="2828" max="2828" width="25.42578125" style="24" customWidth="1"/>
    <col min="2829" max="2829" width="17.140625" style="24" customWidth="1"/>
    <col min="2830" max="2830" width="19.140625" style="24" bestFit="1" customWidth="1"/>
    <col min="2831" max="3076" width="11.42578125" style="24"/>
    <col min="3077" max="3077" width="10.7109375" style="24" customWidth="1"/>
    <col min="3078" max="3078" width="18.28515625" style="24" bestFit="1" customWidth="1"/>
    <col min="3079" max="3079" width="53.5703125" style="24" customWidth="1"/>
    <col min="3080" max="3080" width="25.28515625" style="24" customWidth="1"/>
    <col min="3081" max="3081" width="27.28515625" style="24" customWidth="1"/>
    <col min="3082" max="3082" width="29.42578125" style="24" customWidth="1"/>
    <col min="3083" max="3083" width="27" style="24" customWidth="1"/>
    <col min="3084" max="3084" width="25.42578125" style="24" customWidth="1"/>
    <col min="3085" max="3085" width="17.140625" style="24" customWidth="1"/>
    <col min="3086" max="3086" width="19.140625" style="24" bestFit="1" customWidth="1"/>
    <col min="3087" max="3332" width="11.42578125" style="24"/>
    <col min="3333" max="3333" width="10.7109375" style="24" customWidth="1"/>
    <col min="3334" max="3334" width="18.28515625" style="24" bestFit="1" customWidth="1"/>
    <col min="3335" max="3335" width="53.5703125" style="24" customWidth="1"/>
    <col min="3336" max="3336" width="25.28515625" style="24" customWidth="1"/>
    <col min="3337" max="3337" width="27.28515625" style="24" customWidth="1"/>
    <col min="3338" max="3338" width="29.42578125" style="24" customWidth="1"/>
    <col min="3339" max="3339" width="27" style="24" customWidth="1"/>
    <col min="3340" max="3340" width="25.42578125" style="24" customWidth="1"/>
    <col min="3341" max="3341" width="17.140625" style="24" customWidth="1"/>
    <col min="3342" max="3342" width="19.140625" style="24" bestFit="1" customWidth="1"/>
    <col min="3343" max="3588" width="11.42578125" style="24"/>
    <col min="3589" max="3589" width="10.7109375" style="24" customWidth="1"/>
    <col min="3590" max="3590" width="18.28515625" style="24" bestFit="1" customWidth="1"/>
    <col min="3591" max="3591" width="53.5703125" style="24" customWidth="1"/>
    <col min="3592" max="3592" width="25.28515625" style="24" customWidth="1"/>
    <col min="3593" max="3593" width="27.28515625" style="24" customWidth="1"/>
    <col min="3594" max="3594" width="29.42578125" style="24" customWidth="1"/>
    <col min="3595" max="3595" width="27" style="24" customWidth="1"/>
    <col min="3596" max="3596" width="25.42578125" style="24" customWidth="1"/>
    <col min="3597" max="3597" width="17.140625" style="24" customWidth="1"/>
    <col min="3598" max="3598" width="19.140625" style="24" bestFit="1" customWidth="1"/>
    <col min="3599" max="3844" width="11.42578125" style="24"/>
    <col min="3845" max="3845" width="10.7109375" style="24" customWidth="1"/>
    <col min="3846" max="3846" width="18.28515625" style="24" bestFit="1" customWidth="1"/>
    <col min="3847" max="3847" width="53.5703125" style="24" customWidth="1"/>
    <col min="3848" max="3848" width="25.28515625" style="24" customWidth="1"/>
    <col min="3849" max="3849" width="27.28515625" style="24" customWidth="1"/>
    <col min="3850" max="3850" width="29.42578125" style="24" customWidth="1"/>
    <col min="3851" max="3851" width="27" style="24" customWidth="1"/>
    <col min="3852" max="3852" width="25.42578125" style="24" customWidth="1"/>
    <col min="3853" max="3853" width="17.140625" style="24" customWidth="1"/>
    <col min="3854" max="3854" width="19.140625" style="24" bestFit="1" customWidth="1"/>
    <col min="3855" max="4100" width="11.42578125" style="24"/>
    <col min="4101" max="4101" width="10.7109375" style="24" customWidth="1"/>
    <col min="4102" max="4102" width="18.28515625" style="24" bestFit="1" customWidth="1"/>
    <col min="4103" max="4103" width="53.5703125" style="24" customWidth="1"/>
    <col min="4104" max="4104" width="25.28515625" style="24" customWidth="1"/>
    <col min="4105" max="4105" width="27.28515625" style="24" customWidth="1"/>
    <col min="4106" max="4106" width="29.42578125" style="24" customWidth="1"/>
    <col min="4107" max="4107" width="27" style="24" customWidth="1"/>
    <col min="4108" max="4108" width="25.42578125" style="24" customWidth="1"/>
    <col min="4109" max="4109" width="17.140625" style="24" customWidth="1"/>
    <col min="4110" max="4110" width="19.140625" style="24" bestFit="1" customWidth="1"/>
    <col min="4111" max="4356" width="11.42578125" style="24"/>
    <col min="4357" max="4357" width="10.7109375" style="24" customWidth="1"/>
    <col min="4358" max="4358" width="18.28515625" style="24" bestFit="1" customWidth="1"/>
    <col min="4359" max="4359" width="53.5703125" style="24" customWidth="1"/>
    <col min="4360" max="4360" width="25.28515625" style="24" customWidth="1"/>
    <col min="4361" max="4361" width="27.28515625" style="24" customWidth="1"/>
    <col min="4362" max="4362" width="29.42578125" style="24" customWidth="1"/>
    <col min="4363" max="4363" width="27" style="24" customWidth="1"/>
    <col min="4364" max="4364" width="25.42578125" style="24" customWidth="1"/>
    <col min="4365" max="4365" width="17.140625" style="24" customWidth="1"/>
    <col min="4366" max="4366" width="19.140625" style="24" bestFit="1" customWidth="1"/>
    <col min="4367" max="4612" width="11.42578125" style="24"/>
    <col min="4613" max="4613" width="10.7109375" style="24" customWidth="1"/>
    <col min="4614" max="4614" width="18.28515625" style="24" bestFit="1" customWidth="1"/>
    <col min="4615" max="4615" width="53.5703125" style="24" customWidth="1"/>
    <col min="4616" max="4616" width="25.28515625" style="24" customWidth="1"/>
    <col min="4617" max="4617" width="27.28515625" style="24" customWidth="1"/>
    <col min="4618" max="4618" width="29.42578125" style="24" customWidth="1"/>
    <col min="4619" max="4619" width="27" style="24" customWidth="1"/>
    <col min="4620" max="4620" width="25.42578125" style="24" customWidth="1"/>
    <col min="4621" max="4621" width="17.140625" style="24" customWidth="1"/>
    <col min="4622" max="4622" width="19.140625" style="24" bestFit="1" customWidth="1"/>
    <col min="4623" max="4868" width="11.42578125" style="24"/>
    <col min="4869" max="4869" width="10.7109375" style="24" customWidth="1"/>
    <col min="4870" max="4870" width="18.28515625" style="24" bestFit="1" customWidth="1"/>
    <col min="4871" max="4871" width="53.5703125" style="24" customWidth="1"/>
    <col min="4872" max="4872" width="25.28515625" style="24" customWidth="1"/>
    <col min="4873" max="4873" width="27.28515625" style="24" customWidth="1"/>
    <col min="4874" max="4874" width="29.42578125" style="24" customWidth="1"/>
    <col min="4875" max="4875" width="27" style="24" customWidth="1"/>
    <col min="4876" max="4876" width="25.42578125" style="24" customWidth="1"/>
    <col min="4877" max="4877" width="17.140625" style="24" customWidth="1"/>
    <col min="4878" max="4878" width="19.140625" style="24" bestFit="1" customWidth="1"/>
    <col min="4879" max="5124" width="11.42578125" style="24"/>
    <col min="5125" max="5125" width="10.7109375" style="24" customWidth="1"/>
    <col min="5126" max="5126" width="18.28515625" style="24" bestFit="1" customWidth="1"/>
    <col min="5127" max="5127" width="53.5703125" style="24" customWidth="1"/>
    <col min="5128" max="5128" width="25.28515625" style="24" customWidth="1"/>
    <col min="5129" max="5129" width="27.28515625" style="24" customWidth="1"/>
    <col min="5130" max="5130" width="29.42578125" style="24" customWidth="1"/>
    <col min="5131" max="5131" width="27" style="24" customWidth="1"/>
    <col min="5132" max="5132" width="25.42578125" style="24" customWidth="1"/>
    <col min="5133" max="5133" width="17.140625" style="24" customWidth="1"/>
    <col min="5134" max="5134" width="19.140625" style="24" bestFit="1" customWidth="1"/>
    <col min="5135" max="5380" width="11.42578125" style="24"/>
    <col min="5381" max="5381" width="10.7109375" style="24" customWidth="1"/>
    <col min="5382" max="5382" width="18.28515625" style="24" bestFit="1" customWidth="1"/>
    <col min="5383" max="5383" width="53.5703125" style="24" customWidth="1"/>
    <col min="5384" max="5384" width="25.28515625" style="24" customWidth="1"/>
    <col min="5385" max="5385" width="27.28515625" style="24" customWidth="1"/>
    <col min="5386" max="5386" width="29.42578125" style="24" customWidth="1"/>
    <col min="5387" max="5387" width="27" style="24" customWidth="1"/>
    <col min="5388" max="5388" width="25.42578125" style="24" customWidth="1"/>
    <col min="5389" max="5389" width="17.140625" style="24" customWidth="1"/>
    <col min="5390" max="5390" width="19.140625" style="24" bestFit="1" customWidth="1"/>
    <col min="5391" max="5636" width="11.42578125" style="24"/>
    <col min="5637" max="5637" width="10.7109375" style="24" customWidth="1"/>
    <col min="5638" max="5638" width="18.28515625" style="24" bestFit="1" customWidth="1"/>
    <col min="5639" max="5639" width="53.5703125" style="24" customWidth="1"/>
    <col min="5640" max="5640" width="25.28515625" style="24" customWidth="1"/>
    <col min="5641" max="5641" width="27.28515625" style="24" customWidth="1"/>
    <col min="5642" max="5642" width="29.42578125" style="24" customWidth="1"/>
    <col min="5643" max="5643" width="27" style="24" customWidth="1"/>
    <col min="5644" max="5644" width="25.42578125" style="24" customWidth="1"/>
    <col min="5645" max="5645" width="17.140625" style="24" customWidth="1"/>
    <col min="5646" max="5646" width="19.140625" style="24" bestFit="1" customWidth="1"/>
    <col min="5647" max="5892" width="11.42578125" style="24"/>
    <col min="5893" max="5893" width="10.7109375" style="24" customWidth="1"/>
    <col min="5894" max="5894" width="18.28515625" style="24" bestFit="1" customWidth="1"/>
    <col min="5895" max="5895" width="53.5703125" style="24" customWidth="1"/>
    <col min="5896" max="5896" width="25.28515625" style="24" customWidth="1"/>
    <col min="5897" max="5897" width="27.28515625" style="24" customWidth="1"/>
    <col min="5898" max="5898" width="29.42578125" style="24" customWidth="1"/>
    <col min="5899" max="5899" width="27" style="24" customWidth="1"/>
    <col min="5900" max="5900" width="25.42578125" style="24" customWidth="1"/>
    <col min="5901" max="5901" width="17.140625" style="24" customWidth="1"/>
    <col min="5902" max="5902" width="19.140625" style="24" bestFit="1" customWidth="1"/>
    <col min="5903" max="6148" width="11.42578125" style="24"/>
    <col min="6149" max="6149" width="10.7109375" style="24" customWidth="1"/>
    <col min="6150" max="6150" width="18.28515625" style="24" bestFit="1" customWidth="1"/>
    <col min="6151" max="6151" width="53.5703125" style="24" customWidth="1"/>
    <col min="6152" max="6152" width="25.28515625" style="24" customWidth="1"/>
    <col min="6153" max="6153" width="27.28515625" style="24" customWidth="1"/>
    <col min="6154" max="6154" width="29.42578125" style="24" customWidth="1"/>
    <col min="6155" max="6155" width="27" style="24" customWidth="1"/>
    <col min="6156" max="6156" width="25.42578125" style="24" customWidth="1"/>
    <col min="6157" max="6157" width="17.140625" style="24" customWidth="1"/>
    <col min="6158" max="6158" width="19.140625" style="24" bestFit="1" customWidth="1"/>
    <col min="6159" max="6404" width="11.42578125" style="24"/>
    <col min="6405" max="6405" width="10.7109375" style="24" customWidth="1"/>
    <col min="6406" max="6406" width="18.28515625" style="24" bestFit="1" customWidth="1"/>
    <col min="6407" max="6407" width="53.5703125" style="24" customWidth="1"/>
    <col min="6408" max="6408" width="25.28515625" style="24" customWidth="1"/>
    <col min="6409" max="6409" width="27.28515625" style="24" customWidth="1"/>
    <col min="6410" max="6410" width="29.42578125" style="24" customWidth="1"/>
    <col min="6411" max="6411" width="27" style="24" customWidth="1"/>
    <col min="6412" max="6412" width="25.42578125" style="24" customWidth="1"/>
    <col min="6413" max="6413" width="17.140625" style="24" customWidth="1"/>
    <col min="6414" max="6414" width="19.140625" style="24" bestFit="1" customWidth="1"/>
    <col min="6415" max="6660" width="11.42578125" style="24"/>
    <col min="6661" max="6661" width="10.7109375" style="24" customWidth="1"/>
    <col min="6662" max="6662" width="18.28515625" style="24" bestFit="1" customWidth="1"/>
    <col min="6663" max="6663" width="53.5703125" style="24" customWidth="1"/>
    <col min="6664" max="6664" width="25.28515625" style="24" customWidth="1"/>
    <col min="6665" max="6665" width="27.28515625" style="24" customWidth="1"/>
    <col min="6666" max="6666" width="29.42578125" style="24" customWidth="1"/>
    <col min="6667" max="6667" width="27" style="24" customWidth="1"/>
    <col min="6668" max="6668" width="25.42578125" style="24" customWidth="1"/>
    <col min="6669" max="6669" width="17.140625" style="24" customWidth="1"/>
    <col min="6670" max="6670" width="19.140625" style="24" bestFit="1" customWidth="1"/>
    <col min="6671" max="6916" width="11.42578125" style="24"/>
    <col min="6917" max="6917" width="10.7109375" style="24" customWidth="1"/>
    <col min="6918" max="6918" width="18.28515625" style="24" bestFit="1" customWidth="1"/>
    <col min="6919" max="6919" width="53.5703125" style="24" customWidth="1"/>
    <col min="6920" max="6920" width="25.28515625" style="24" customWidth="1"/>
    <col min="6921" max="6921" width="27.28515625" style="24" customWidth="1"/>
    <col min="6922" max="6922" width="29.42578125" style="24" customWidth="1"/>
    <col min="6923" max="6923" width="27" style="24" customWidth="1"/>
    <col min="6924" max="6924" width="25.42578125" style="24" customWidth="1"/>
    <col min="6925" max="6925" width="17.140625" style="24" customWidth="1"/>
    <col min="6926" max="6926" width="19.140625" style="24" bestFit="1" customWidth="1"/>
    <col min="6927" max="7172" width="11.42578125" style="24"/>
    <col min="7173" max="7173" width="10.7109375" style="24" customWidth="1"/>
    <col min="7174" max="7174" width="18.28515625" style="24" bestFit="1" customWidth="1"/>
    <col min="7175" max="7175" width="53.5703125" style="24" customWidth="1"/>
    <col min="7176" max="7176" width="25.28515625" style="24" customWidth="1"/>
    <col min="7177" max="7177" width="27.28515625" style="24" customWidth="1"/>
    <col min="7178" max="7178" width="29.42578125" style="24" customWidth="1"/>
    <col min="7179" max="7179" width="27" style="24" customWidth="1"/>
    <col min="7180" max="7180" width="25.42578125" style="24" customWidth="1"/>
    <col min="7181" max="7181" width="17.140625" style="24" customWidth="1"/>
    <col min="7182" max="7182" width="19.140625" style="24" bestFit="1" customWidth="1"/>
    <col min="7183" max="7428" width="11.42578125" style="24"/>
    <col min="7429" max="7429" width="10.7109375" style="24" customWidth="1"/>
    <col min="7430" max="7430" width="18.28515625" style="24" bestFit="1" customWidth="1"/>
    <col min="7431" max="7431" width="53.5703125" style="24" customWidth="1"/>
    <col min="7432" max="7432" width="25.28515625" style="24" customWidth="1"/>
    <col min="7433" max="7433" width="27.28515625" style="24" customWidth="1"/>
    <col min="7434" max="7434" width="29.42578125" style="24" customWidth="1"/>
    <col min="7435" max="7435" width="27" style="24" customWidth="1"/>
    <col min="7436" max="7436" width="25.42578125" style="24" customWidth="1"/>
    <col min="7437" max="7437" width="17.140625" style="24" customWidth="1"/>
    <col min="7438" max="7438" width="19.140625" style="24" bestFit="1" customWidth="1"/>
    <col min="7439" max="7684" width="11.42578125" style="24"/>
    <col min="7685" max="7685" width="10.7109375" style="24" customWidth="1"/>
    <col min="7686" max="7686" width="18.28515625" style="24" bestFit="1" customWidth="1"/>
    <col min="7687" max="7687" width="53.5703125" style="24" customWidth="1"/>
    <col min="7688" max="7688" width="25.28515625" style="24" customWidth="1"/>
    <col min="7689" max="7689" width="27.28515625" style="24" customWidth="1"/>
    <col min="7690" max="7690" width="29.42578125" style="24" customWidth="1"/>
    <col min="7691" max="7691" width="27" style="24" customWidth="1"/>
    <col min="7692" max="7692" width="25.42578125" style="24" customWidth="1"/>
    <col min="7693" max="7693" width="17.140625" style="24" customWidth="1"/>
    <col min="7694" max="7694" width="19.140625" style="24" bestFit="1" customWidth="1"/>
    <col min="7695" max="7940" width="11.42578125" style="24"/>
    <col min="7941" max="7941" width="10.7109375" style="24" customWidth="1"/>
    <col min="7942" max="7942" width="18.28515625" style="24" bestFit="1" customWidth="1"/>
    <col min="7943" max="7943" width="53.5703125" style="24" customWidth="1"/>
    <col min="7944" max="7944" width="25.28515625" style="24" customWidth="1"/>
    <col min="7945" max="7945" width="27.28515625" style="24" customWidth="1"/>
    <col min="7946" max="7946" width="29.42578125" style="24" customWidth="1"/>
    <col min="7947" max="7947" width="27" style="24" customWidth="1"/>
    <col min="7948" max="7948" width="25.42578125" style="24" customWidth="1"/>
    <col min="7949" max="7949" width="17.140625" style="24" customWidth="1"/>
    <col min="7950" max="7950" width="19.140625" style="24" bestFit="1" customWidth="1"/>
    <col min="7951" max="8196" width="11.42578125" style="24"/>
    <col min="8197" max="8197" width="10.7109375" style="24" customWidth="1"/>
    <col min="8198" max="8198" width="18.28515625" style="24" bestFit="1" customWidth="1"/>
    <col min="8199" max="8199" width="53.5703125" style="24" customWidth="1"/>
    <col min="8200" max="8200" width="25.28515625" style="24" customWidth="1"/>
    <col min="8201" max="8201" width="27.28515625" style="24" customWidth="1"/>
    <col min="8202" max="8202" width="29.42578125" style="24" customWidth="1"/>
    <col min="8203" max="8203" width="27" style="24" customWidth="1"/>
    <col min="8204" max="8204" width="25.42578125" style="24" customWidth="1"/>
    <col min="8205" max="8205" width="17.140625" style="24" customWidth="1"/>
    <col min="8206" max="8206" width="19.140625" style="24" bestFit="1" customWidth="1"/>
    <col min="8207" max="8452" width="11.42578125" style="24"/>
    <col min="8453" max="8453" width="10.7109375" style="24" customWidth="1"/>
    <col min="8454" max="8454" width="18.28515625" style="24" bestFit="1" customWidth="1"/>
    <col min="8455" max="8455" width="53.5703125" style="24" customWidth="1"/>
    <col min="8456" max="8456" width="25.28515625" style="24" customWidth="1"/>
    <col min="8457" max="8457" width="27.28515625" style="24" customWidth="1"/>
    <col min="8458" max="8458" width="29.42578125" style="24" customWidth="1"/>
    <col min="8459" max="8459" width="27" style="24" customWidth="1"/>
    <col min="8460" max="8460" width="25.42578125" style="24" customWidth="1"/>
    <col min="8461" max="8461" width="17.140625" style="24" customWidth="1"/>
    <col min="8462" max="8462" width="19.140625" style="24" bestFit="1" customWidth="1"/>
    <col min="8463" max="8708" width="11.42578125" style="24"/>
    <col min="8709" max="8709" width="10.7109375" style="24" customWidth="1"/>
    <col min="8710" max="8710" width="18.28515625" style="24" bestFit="1" customWidth="1"/>
    <col min="8711" max="8711" width="53.5703125" style="24" customWidth="1"/>
    <col min="8712" max="8712" width="25.28515625" style="24" customWidth="1"/>
    <col min="8713" max="8713" width="27.28515625" style="24" customWidth="1"/>
    <col min="8714" max="8714" width="29.42578125" style="24" customWidth="1"/>
    <col min="8715" max="8715" width="27" style="24" customWidth="1"/>
    <col min="8716" max="8716" width="25.42578125" style="24" customWidth="1"/>
    <col min="8717" max="8717" width="17.140625" style="24" customWidth="1"/>
    <col min="8718" max="8718" width="19.140625" style="24" bestFit="1" customWidth="1"/>
    <col min="8719" max="8964" width="11.42578125" style="24"/>
    <col min="8965" max="8965" width="10.7109375" style="24" customWidth="1"/>
    <col min="8966" max="8966" width="18.28515625" style="24" bestFit="1" customWidth="1"/>
    <col min="8967" max="8967" width="53.5703125" style="24" customWidth="1"/>
    <col min="8968" max="8968" width="25.28515625" style="24" customWidth="1"/>
    <col min="8969" max="8969" width="27.28515625" style="24" customWidth="1"/>
    <col min="8970" max="8970" width="29.42578125" style="24" customWidth="1"/>
    <col min="8971" max="8971" width="27" style="24" customWidth="1"/>
    <col min="8972" max="8972" width="25.42578125" style="24" customWidth="1"/>
    <col min="8973" max="8973" width="17.140625" style="24" customWidth="1"/>
    <col min="8974" max="8974" width="19.140625" style="24" bestFit="1" customWidth="1"/>
    <col min="8975" max="9220" width="11.42578125" style="24"/>
    <col min="9221" max="9221" width="10.7109375" style="24" customWidth="1"/>
    <col min="9222" max="9222" width="18.28515625" style="24" bestFit="1" customWidth="1"/>
    <col min="9223" max="9223" width="53.5703125" style="24" customWidth="1"/>
    <col min="9224" max="9224" width="25.28515625" style="24" customWidth="1"/>
    <col min="9225" max="9225" width="27.28515625" style="24" customWidth="1"/>
    <col min="9226" max="9226" width="29.42578125" style="24" customWidth="1"/>
    <col min="9227" max="9227" width="27" style="24" customWidth="1"/>
    <col min="9228" max="9228" width="25.42578125" style="24" customWidth="1"/>
    <col min="9229" max="9229" width="17.140625" style="24" customWidth="1"/>
    <col min="9230" max="9230" width="19.140625" style="24" bestFit="1" customWidth="1"/>
    <col min="9231" max="9476" width="11.42578125" style="24"/>
    <col min="9477" max="9477" width="10.7109375" style="24" customWidth="1"/>
    <col min="9478" max="9478" width="18.28515625" style="24" bestFit="1" customWidth="1"/>
    <col min="9479" max="9479" width="53.5703125" style="24" customWidth="1"/>
    <col min="9480" max="9480" width="25.28515625" style="24" customWidth="1"/>
    <col min="9481" max="9481" width="27.28515625" style="24" customWidth="1"/>
    <col min="9482" max="9482" width="29.42578125" style="24" customWidth="1"/>
    <col min="9483" max="9483" width="27" style="24" customWidth="1"/>
    <col min="9484" max="9484" width="25.42578125" style="24" customWidth="1"/>
    <col min="9485" max="9485" width="17.140625" style="24" customWidth="1"/>
    <col min="9486" max="9486" width="19.140625" style="24" bestFit="1" customWidth="1"/>
    <col min="9487" max="9732" width="11.42578125" style="24"/>
    <col min="9733" max="9733" width="10.7109375" style="24" customWidth="1"/>
    <col min="9734" max="9734" width="18.28515625" style="24" bestFit="1" customWidth="1"/>
    <col min="9735" max="9735" width="53.5703125" style="24" customWidth="1"/>
    <col min="9736" max="9736" width="25.28515625" style="24" customWidth="1"/>
    <col min="9737" max="9737" width="27.28515625" style="24" customWidth="1"/>
    <col min="9738" max="9738" width="29.42578125" style="24" customWidth="1"/>
    <col min="9739" max="9739" width="27" style="24" customWidth="1"/>
    <col min="9740" max="9740" width="25.42578125" style="24" customWidth="1"/>
    <col min="9741" max="9741" width="17.140625" style="24" customWidth="1"/>
    <col min="9742" max="9742" width="19.140625" style="24" bestFit="1" customWidth="1"/>
    <col min="9743" max="9988" width="11.42578125" style="24"/>
    <col min="9989" max="9989" width="10.7109375" style="24" customWidth="1"/>
    <col min="9990" max="9990" width="18.28515625" style="24" bestFit="1" customWidth="1"/>
    <col min="9991" max="9991" width="53.5703125" style="24" customWidth="1"/>
    <col min="9992" max="9992" width="25.28515625" style="24" customWidth="1"/>
    <col min="9993" max="9993" width="27.28515625" style="24" customWidth="1"/>
    <col min="9994" max="9994" width="29.42578125" style="24" customWidth="1"/>
    <col min="9995" max="9995" width="27" style="24" customWidth="1"/>
    <col min="9996" max="9996" width="25.42578125" style="24" customWidth="1"/>
    <col min="9997" max="9997" width="17.140625" style="24" customWidth="1"/>
    <col min="9998" max="9998" width="19.140625" style="24" bestFit="1" customWidth="1"/>
    <col min="9999" max="10244" width="11.42578125" style="24"/>
    <col min="10245" max="10245" width="10.7109375" style="24" customWidth="1"/>
    <col min="10246" max="10246" width="18.28515625" style="24" bestFit="1" customWidth="1"/>
    <col min="10247" max="10247" width="53.5703125" style="24" customWidth="1"/>
    <col min="10248" max="10248" width="25.28515625" style="24" customWidth="1"/>
    <col min="10249" max="10249" width="27.28515625" style="24" customWidth="1"/>
    <col min="10250" max="10250" width="29.42578125" style="24" customWidth="1"/>
    <col min="10251" max="10251" width="27" style="24" customWidth="1"/>
    <col min="10252" max="10252" width="25.42578125" style="24" customWidth="1"/>
    <col min="10253" max="10253" width="17.140625" style="24" customWidth="1"/>
    <col min="10254" max="10254" width="19.140625" style="24" bestFit="1" customWidth="1"/>
    <col min="10255" max="10500" width="11.42578125" style="24"/>
    <col min="10501" max="10501" width="10.7109375" style="24" customWidth="1"/>
    <col min="10502" max="10502" width="18.28515625" style="24" bestFit="1" customWidth="1"/>
    <col min="10503" max="10503" width="53.5703125" style="24" customWidth="1"/>
    <col min="10504" max="10504" width="25.28515625" style="24" customWidth="1"/>
    <col min="10505" max="10505" width="27.28515625" style="24" customWidth="1"/>
    <col min="10506" max="10506" width="29.42578125" style="24" customWidth="1"/>
    <col min="10507" max="10507" width="27" style="24" customWidth="1"/>
    <col min="10508" max="10508" width="25.42578125" style="24" customWidth="1"/>
    <col min="10509" max="10509" width="17.140625" style="24" customWidth="1"/>
    <col min="10510" max="10510" width="19.140625" style="24" bestFit="1" customWidth="1"/>
    <col min="10511" max="10756" width="11.42578125" style="24"/>
    <col min="10757" max="10757" width="10.7109375" style="24" customWidth="1"/>
    <col min="10758" max="10758" width="18.28515625" style="24" bestFit="1" customWidth="1"/>
    <col min="10759" max="10759" width="53.5703125" style="24" customWidth="1"/>
    <col min="10760" max="10760" width="25.28515625" style="24" customWidth="1"/>
    <col min="10761" max="10761" width="27.28515625" style="24" customWidth="1"/>
    <col min="10762" max="10762" width="29.42578125" style="24" customWidth="1"/>
    <col min="10763" max="10763" width="27" style="24" customWidth="1"/>
    <col min="10764" max="10764" width="25.42578125" style="24" customWidth="1"/>
    <col min="10765" max="10765" width="17.140625" style="24" customWidth="1"/>
    <col min="10766" max="10766" width="19.140625" style="24" bestFit="1" customWidth="1"/>
    <col min="10767" max="11012" width="11.42578125" style="24"/>
    <col min="11013" max="11013" width="10.7109375" style="24" customWidth="1"/>
    <col min="11014" max="11014" width="18.28515625" style="24" bestFit="1" customWidth="1"/>
    <col min="11015" max="11015" width="53.5703125" style="24" customWidth="1"/>
    <col min="11016" max="11016" width="25.28515625" style="24" customWidth="1"/>
    <col min="11017" max="11017" width="27.28515625" style="24" customWidth="1"/>
    <col min="11018" max="11018" width="29.42578125" style="24" customWidth="1"/>
    <col min="11019" max="11019" width="27" style="24" customWidth="1"/>
    <col min="11020" max="11020" width="25.42578125" style="24" customWidth="1"/>
    <col min="11021" max="11021" width="17.140625" style="24" customWidth="1"/>
    <col min="11022" max="11022" width="19.140625" style="24" bestFit="1" customWidth="1"/>
    <col min="11023" max="11268" width="11.42578125" style="24"/>
    <col min="11269" max="11269" width="10.7109375" style="24" customWidth="1"/>
    <col min="11270" max="11270" width="18.28515625" style="24" bestFit="1" customWidth="1"/>
    <col min="11271" max="11271" width="53.5703125" style="24" customWidth="1"/>
    <col min="11272" max="11272" width="25.28515625" style="24" customWidth="1"/>
    <col min="11273" max="11273" width="27.28515625" style="24" customWidth="1"/>
    <col min="11274" max="11274" width="29.42578125" style="24" customWidth="1"/>
    <col min="11275" max="11275" width="27" style="24" customWidth="1"/>
    <col min="11276" max="11276" width="25.42578125" style="24" customWidth="1"/>
    <col min="11277" max="11277" width="17.140625" style="24" customWidth="1"/>
    <col min="11278" max="11278" width="19.140625" style="24" bestFit="1" customWidth="1"/>
    <col min="11279" max="11524" width="11.42578125" style="24"/>
    <col min="11525" max="11525" width="10.7109375" style="24" customWidth="1"/>
    <col min="11526" max="11526" width="18.28515625" style="24" bestFit="1" customWidth="1"/>
    <col min="11527" max="11527" width="53.5703125" style="24" customWidth="1"/>
    <col min="11528" max="11528" width="25.28515625" style="24" customWidth="1"/>
    <col min="11529" max="11529" width="27.28515625" style="24" customWidth="1"/>
    <col min="11530" max="11530" width="29.42578125" style="24" customWidth="1"/>
    <col min="11531" max="11531" width="27" style="24" customWidth="1"/>
    <col min="11532" max="11532" width="25.42578125" style="24" customWidth="1"/>
    <col min="11533" max="11533" width="17.140625" style="24" customWidth="1"/>
    <col min="11534" max="11534" width="19.140625" style="24" bestFit="1" customWidth="1"/>
    <col min="11535" max="11780" width="11.42578125" style="24"/>
    <col min="11781" max="11781" width="10.7109375" style="24" customWidth="1"/>
    <col min="11782" max="11782" width="18.28515625" style="24" bestFit="1" customWidth="1"/>
    <col min="11783" max="11783" width="53.5703125" style="24" customWidth="1"/>
    <col min="11784" max="11784" width="25.28515625" style="24" customWidth="1"/>
    <col min="11785" max="11785" width="27.28515625" style="24" customWidth="1"/>
    <col min="11786" max="11786" width="29.42578125" style="24" customWidth="1"/>
    <col min="11787" max="11787" width="27" style="24" customWidth="1"/>
    <col min="11788" max="11788" width="25.42578125" style="24" customWidth="1"/>
    <col min="11789" max="11789" width="17.140625" style="24" customWidth="1"/>
    <col min="11790" max="11790" width="19.140625" style="24" bestFit="1" customWidth="1"/>
    <col min="11791" max="12036" width="11.42578125" style="24"/>
    <col min="12037" max="12037" width="10.7109375" style="24" customWidth="1"/>
    <col min="12038" max="12038" width="18.28515625" style="24" bestFit="1" customWidth="1"/>
    <col min="12039" max="12039" width="53.5703125" style="24" customWidth="1"/>
    <col min="12040" max="12040" width="25.28515625" style="24" customWidth="1"/>
    <col min="12041" max="12041" width="27.28515625" style="24" customWidth="1"/>
    <col min="12042" max="12042" width="29.42578125" style="24" customWidth="1"/>
    <col min="12043" max="12043" width="27" style="24" customWidth="1"/>
    <col min="12044" max="12044" width="25.42578125" style="24" customWidth="1"/>
    <col min="12045" max="12045" width="17.140625" style="24" customWidth="1"/>
    <col min="12046" max="12046" width="19.140625" style="24" bestFit="1" customWidth="1"/>
    <col min="12047" max="12292" width="11.42578125" style="24"/>
    <col min="12293" max="12293" width="10.7109375" style="24" customWidth="1"/>
    <col min="12294" max="12294" width="18.28515625" style="24" bestFit="1" customWidth="1"/>
    <col min="12295" max="12295" width="53.5703125" style="24" customWidth="1"/>
    <col min="12296" max="12296" width="25.28515625" style="24" customWidth="1"/>
    <col min="12297" max="12297" width="27.28515625" style="24" customWidth="1"/>
    <col min="12298" max="12298" width="29.42578125" style="24" customWidth="1"/>
    <col min="12299" max="12299" width="27" style="24" customWidth="1"/>
    <col min="12300" max="12300" width="25.42578125" style="24" customWidth="1"/>
    <col min="12301" max="12301" width="17.140625" style="24" customWidth="1"/>
    <col min="12302" max="12302" width="19.140625" style="24" bestFit="1" customWidth="1"/>
    <col min="12303" max="12548" width="11.42578125" style="24"/>
    <col min="12549" max="12549" width="10.7109375" style="24" customWidth="1"/>
    <col min="12550" max="12550" width="18.28515625" style="24" bestFit="1" customWidth="1"/>
    <col min="12551" max="12551" width="53.5703125" style="24" customWidth="1"/>
    <col min="12552" max="12552" width="25.28515625" style="24" customWidth="1"/>
    <col min="12553" max="12553" width="27.28515625" style="24" customWidth="1"/>
    <col min="12554" max="12554" width="29.42578125" style="24" customWidth="1"/>
    <col min="12555" max="12555" width="27" style="24" customWidth="1"/>
    <col min="12556" max="12556" width="25.42578125" style="24" customWidth="1"/>
    <col min="12557" max="12557" width="17.140625" style="24" customWidth="1"/>
    <col min="12558" max="12558" width="19.140625" style="24" bestFit="1" customWidth="1"/>
    <col min="12559" max="12804" width="11.42578125" style="24"/>
    <col min="12805" max="12805" width="10.7109375" style="24" customWidth="1"/>
    <col min="12806" max="12806" width="18.28515625" style="24" bestFit="1" customWidth="1"/>
    <col min="12807" max="12807" width="53.5703125" style="24" customWidth="1"/>
    <col min="12808" max="12808" width="25.28515625" style="24" customWidth="1"/>
    <col min="12809" max="12809" width="27.28515625" style="24" customWidth="1"/>
    <col min="12810" max="12810" width="29.42578125" style="24" customWidth="1"/>
    <col min="12811" max="12811" width="27" style="24" customWidth="1"/>
    <col min="12812" max="12812" width="25.42578125" style="24" customWidth="1"/>
    <col min="12813" max="12813" width="17.140625" style="24" customWidth="1"/>
    <col min="12814" max="12814" width="19.140625" style="24" bestFit="1" customWidth="1"/>
    <col min="12815" max="13060" width="11.42578125" style="24"/>
    <col min="13061" max="13061" width="10.7109375" style="24" customWidth="1"/>
    <col min="13062" max="13062" width="18.28515625" style="24" bestFit="1" customWidth="1"/>
    <col min="13063" max="13063" width="53.5703125" style="24" customWidth="1"/>
    <col min="13064" max="13064" width="25.28515625" style="24" customWidth="1"/>
    <col min="13065" max="13065" width="27.28515625" style="24" customWidth="1"/>
    <col min="13066" max="13066" width="29.42578125" style="24" customWidth="1"/>
    <col min="13067" max="13067" width="27" style="24" customWidth="1"/>
    <col min="13068" max="13068" width="25.42578125" style="24" customWidth="1"/>
    <col min="13069" max="13069" width="17.140625" style="24" customWidth="1"/>
    <col min="13070" max="13070" width="19.140625" style="24" bestFit="1" customWidth="1"/>
    <col min="13071" max="13316" width="11.42578125" style="24"/>
    <col min="13317" max="13317" width="10.7109375" style="24" customWidth="1"/>
    <col min="13318" max="13318" width="18.28515625" style="24" bestFit="1" customWidth="1"/>
    <col min="13319" max="13319" width="53.5703125" style="24" customWidth="1"/>
    <col min="13320" max="13320" width="25.28515625" style="24" customWidth="1"/>
    <col min="13321" max="13321" width="27.28515625" style="24" customWidth="1"/>
    <col min="13322" max="13322" width="29.42578125" style="24" customWidth="1"/>
    <col min="13323" max="13323" width="27" style="24" customWidth="1"/>
    <col min="13324" max="13324" width="25.42578125" style="24" customWidth="1"/>
    <col min="13325" max="13325" width="17.140625" style="24" customWidth="1"/>
    <col min="13326" max="13326" width="19.140625" style="24" bestFit="1" customWidth="1"/>
    <col min="13327" max="13572" width="11.42578125" style="24"/>
    <col min="13573" max="13573" width="10.7109375" style="24" customWidth="1"/>
    <col min="13574" max="13574" width="18.28515625" style="24" bestFit="1" customWidth="1"/>
    <col min="13575" max="13575" width="53.5703125" style="24" customWidth="1"/>
    <col min="13576" max="13576" width="25.28515625" style="24" customWidth="1"/>
    <col min="13577" max="13577" width="27.28515625" style="24" customWidth="1"/>
    <col min="13578" max="13578" width="29.42578125" style="24" customWidth="1"/>
    <col min="13579" max="13579" width="27" style="24" customWidth="1"/>
    <col min="13580" max="13580" width="25.42578125" style="24" customWidth="1"/>
    <col min="13581" max="13581" width="17.140625" style="24" customWidth="1"/>
    <col min="13582" max="13582" width="19.140625" style="24" bestFit="1" customWidth="1"/>
    <col min="13583" max="13828" width="11.42578125" style="24"/>
    <col min="13829" max="13829" width="10.7109375" style="24" customWidth="1"/>
    <col min="13830" max="13830" width="18.28515625" style="24" bestFit="1" customWidth="1"/>
    <col min="13831" max="13831" width="53.5703125" style="24" customWidth="1"/>
    <col min="13832" max="13832" width="25.28515625" style="24" customWidth="1"/>
    <col min="13833" max="13833" width="27.28515625" style="24" customWidth="1"/>
    <col min="13834" max="13834" width="29.42578125" style="24" customWidth="1"/>
    <col min="13835" max="13835" width="27" style="24" customWidth="1"/>
    <col min="13836" max="13836" width="25.42578125" style="24" customWidth="1"/>
    <col min="13837" max="13837" width="17.140625" style="24" customWidth="1"/>
    <col min="13838" max="13838" width="19.140625" style="24" bestFit="1" customWidth="1"/>
    <col min="13839" max="14084" width="11.42578125" style="24"/>
    <col min="14085" max="14085" width="10.7109375" style="24" customWidth="1"/>
    <col min="14086" max="14086" width="18.28515625" style="24" bestFit="1" customWidth="1"/>
    <col min="14087" max="14087" width="53.5703125" style="24" customWidth="1"/>
    <col min="14088" max="14088" width="25.28515625" style="24" customWidth="1"/>
    <col min="14089" max="14089" width="27.28515625" style="24" customWidth="1"/>
    <col min="14090" max="14090" width="29.42578125" style="24" customWidth="1"/>
    <col min="14091" max="14091" width="27" style="24" customWidth="1"/>
    <col min="14092" max="14092" width="25.42578125" style="24" customWidth="1"/>
    <col min="14093" max="14093" width="17.140625" style="24" customWidth="1"/>
    <col min="14094" max="14094" width="19.140625" style="24" bestFit="1" customWidth="1"/>
    <col min="14095" max="14340" width="11.42578125" style="24"/>
    <col min="14341" max="14341" width="10.7109375" style="24" customWidth="1"/>
    <col min="14342" max="14342" width="18.28515625" style="24" bestFit="1" customWidth="1"/>
    <col min="14343" max="14343" width="53.5703125" style="24" customWidth="1"/>
    <col min="14344" max="14344" width="25.28515625" style="24" customWidth="1"/>
    <col min="14345" max="14345" width="27.28515625" style="24" customWidth="1"/>
    <col min="14346" max="14346" width="29.42578125" style="24" customWidth="1"/>
    <col min="14347" max="14347" width="27" style="24" customWidth="1"/>
    <col min="14348" max="14348" width="25.42578125" style="24" customWidth="1"/>
    <col min="14349" max="14349" width="17.140625" style="24" customWidth="1"/>
    <col min="14350" max="14350" width="19.140625" style="24" bestFit="1" customWidth="1"/>
    <col min="14351" max="14596" width="11.42578125" style="24"/>
    <col min="14597" max="14597" width="10.7109375" style="24" customWidth="1"/>
    <col min="14598" max="14598" width="18.28515625" style="24" bestFit="1" customWidth="1"/>
    <col min="14599" max="14599" width="53.5703125" style="24" customWidth="1"/>
    <col min="14600" max="14600" width="25.28515625" style="24" customWidth="1"/>
    <col min="14601" max="14601" width="27.28515625" style="24" customWidth="1"/>
    <col min="14602" max="14602" width="29.42578125" style="24" customWidth="1"/>
    <col min="14603" max="14603" width="27" style="24" customWidth="1"/>
    <col min="14604" max="14604" width="25.42578125" style="24" customWidth="1"/>
    <col min="14605" max="14605" width="17.140625" style="24" customWidth="1"/>
    <col min="14606" max="14606" width="19.140625" style="24" bestFit="1" customWidth="1"/>
    <col min="14607" max="14852" width="11.42578125" style="24"/>
    <col min="14853" max="14853" width="10.7109375" style="24" customWidth="1"/>
    <col min="14854" max="14854" width="18.28515625" style="24" bestFit="1" customWidth="1"/>
    <col min="14855" max="14855" width="53.5703125" style="24" customWidth="1"/>
    <col min="14856" max="14856" width="25.28515625" style="24" customWidth="1"/>
    <col min="14857" max="14857" width="27.28515625" style="24" customWidth="1"/>
    <col min="14858" max="14858" width="29.42578125" style="24" customWidth="1"/>
    <col min="14859" max="14859" width="27" style="24" customWidth="1"/>
    <col min="14860" max="14860" width="25.42578125" style="24" customWidth="1"/>
    <col min="14861" max="14861" width="17.140625" style="24" customWidth="1"/>
    <col min="14862" max="14862" width="19.140625" style="24" bestFit="1" customWidth="1"/>
    <col min="14863" max="15108" width="11.42578125" style="24"/>
    <col min="15109" max="15109" width="10.7109375" style="24" customWidth="1"/>
    <col min="15110" max="15110" width="18.28515625" style="24" bestFit="1" customWidth="1"/>
    <col min="15111" max="15111" width="53.5703125" style="24" customWidth="1"/>
    <col min="15112" max="15112" width="25.28515625" style="24" customWidth="1"/>
    <col min="15113" max="15113" width="27.28515625" style="24" customWidth="1"/>
    <col min="15114" max="15114" width="29.42578125" style="24" customWidth="1"/>
    <col min="15115" max="15115" width="27" style="24" customWidth="1"/>
    <col min="15116" max="15116" width="25.42578125" style="24" customWidth="1"/>
    <col min="15117" max="15117" width="17.140625" style="24" customWidth="1"/>
    <col min="15118" max="15118" width="19.140625" style="24" bestFit="1" customWidth="1"/>
    <col min="15119" max="15364" width="11.42578125" style="24"/>
    <col min="15365" max="15365" width="10.7109375" style="24" customWidth="1"/>
    <col min="15366" max="15366" width="18.28515625" style="24" bestFit="1" customWidth="1"/>
    <col min="15367" max="15367" width="53.5703125" style="24" customWidth="1"/>
    <col min="15368" max="15368" width="25.28515625" style="24" customWidth="1"/>
    <col min="15369" max="15369" width="27.28515625" style="24" customWidth="1"/>
    <col min="15370" max="15370" width="29.42578125" style="24" customWidth="1"/>
    <col min="15371" max="15371" width="27" style="24" customWidth="1"/>
    <col min="15372" max="15372" width="25.42578125" style="24" customWidth="1"/>
    <col min="15373" max="15373" width="17.140625" style="24" customWidth="1"/>
    <col min="15374" max="15374" width="19.140625" style="24" bestFit="1" customWidth="1"/>
    <col min="15375" max="15620" width="11.42578125" style="24"/>
    <col min="15621" max="15621" width="10.7109375" style="24" customWidth="1"/>
    <col min="15622" max="15622" width="18.28515625" style="24" bestFit="1" customWidth="1"/>
    <col min="15623" max="15623" width="53.5703125" style="24" customWidth="1"/>
    <col min="15624" max="15624" width="25.28515625" style="24" customWidth="1"/>
    <col min="15625" max="15625" width="27.28515625" style="24" customWidth="1"/>
    <col min="15626" max="15626" width="29.42578125" style="24" customWidth="1"/>
    <col min="15627" max="15627" width="27" style="24" customWidth="1"/>
    <col min="15628" max="15628" width="25.42578125" style="24" customWidth="1"/>
    <col min="15629" max="15629" width="17.140625" style="24" customWidth="1"/>
    <col min="15630" max="15630" width="19.140625" style="24" bestFit="1" customWidth="1"/>
    <col min="15631" max="15876" width="11.42578125" style="24"/>
    <col min="15877" max="15877" width="10.7109375" style="24" customWidth="1"/>
    <col min="15878" max="15878" width="18.28515625" style="24" bestFit="1" customWidth="1"/>
    <col min="15879" max="15879" width="53.5703125" style="24" customWidth="1"/>
    <col min="15880" max="15880" width="25.28515625" style="24" customWidth="1"/>
    <col min="15881" max="15881" width="27.28515625" style="24" customWidth="1"/>
    <col min="15882" max="15882" width="29.42578125" style="24" customWidth="1"/>
    <col min="15883" max="15883" width="27" style="24" customWidth="1"/>
    <col min="15884" max="15884" width="25.42578125" style="24" customWidth="1"/>
    <col min="15885" max="15885" width="17.140625" style="24" customWidth="1"/>
    <col min="15886" max="15886" width="19.140625" style="24" bestFit="1" customWidth="1"/>
    <col min="15887" max="16132" width="11.42578125" style="24"/>
    <col min="16133" max="16133" width="10.7109375" style="24" customWidth="1"/>
    <col min="16134" max="16134" width="18.28515625" style="24" bestFit="1" customWidth="1"/>
    <col min="16135" max="16135" width="53.5703125" style="24" customWidth="1"/>
    <col min="16136" max="16136" width="25.28515625" style="24" customWidth="1"/>
    <col min="16137" max="16137" width="27.28515625" style="24" customWidth="1"/>
    <col min="16138" max="16138" width="29.42578125" style="24" customWidth="1"/>
    <col min="16139" max="16139" width="27" style="24" customWidth="1"/>
    <col min="16140" max="16140" width="25.42578125" style="24" customWidth="1"/>
    <col min="16141" max="16141" width="17.140625" style="24" customWidth="1"/>
    <col min="16142" max="16142" width="19.140625" style="24" bestFit="1" customWidth="1"/>
    <col min="16143" max="16384" width="11.42578125" style="24"/>
  </cols>
  <sheetData>
    <row r="1" spans="1:25" ht="15" thickBot="1" x14ac:dyDescent="0.25">
      <c r="A1" s="120"/>
      <c r="B1" s="120"/>
      <c r="C1" s="121"/>
      <c r="D1" s="93"/>
      <c r="E1" s="93"/>
      <c r="F1" s="122"/>
      <c r="G1" s="122"/>
      <c r="H1" s="122"/>
      <c r="I1" s="122"/>
      <c r="J1" s="122"/>
      <c r="K1" s="93"/>
      <c r="L1" s="123"/>
      <c r="M1" s="144"/>
    </row>
    <row r="2" spans="1:25" ht="15.75" x14ac:dyDescent="0.25">
      <c r="A2" s="256" t="s">
        <v>15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8"/>
    </row>
    <row r="3" spans="1:25" s="47" customFormat="1" ht="15.75" x14ac:dyDescent="0.25">
      <c r="A3" s="259" t="s">
        <v>131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1"/>
      <c r="N3" s="13"/>
      <c r="O3" s="13"/>
      <c r="P3" s="151"/>
      <c r="Q3" s="151"/>
      <c r="R3" s="13"/>
      <c r="S3" s="13"/>
      <c r="T3" s="13"/>
      <c r="U3" s="13"/>
      <c r="V3" s="13"/>
      <c r="W3" s="13"/>
      <c r="X3" s="13"/>
      <c r="Y3" s="118"/>
    </row>
    <row r="4" spans="1:25" s="47" customFormat="1" ht="15.75" x14ac:dyDescent="0.25">
      <c r="A4" s="259" t="s">
        <v>16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1"/>
      <c r="N4" s="13"/>
      <c r="O4" s="13"/>
      <c r="P4" s="151"/>
      <c r="Q4" s="151"/>
      <c r="R4" s="13"/>
      <c r="S4" s="13"/>
      <c r="T4" s="13"/>
      <c r="U4" s="13"/>
      <c r="V4" s="13"/>
      <c r="W4" s="13"/>
      <c r="X4" s="13"/>
      <c r="Y4" s="118"/>
    </row>
    <row r="5" spans="1:25" s="47" customFormat="1" ht="16.5" thickBot="1" x14ac:dyDescent="0.3">
      <c r="A5" s="134"/>
      <c r="B5" s="135"/>
      <c r="C5" s="135"/>
      <c r="D5" s="2"/>
      <c r="E5" s="1"/>
      <c r="F5" s="135"/>
      <c r="G5" s="135"/>
      <c r="H5" s="135"/>
      <c r="I5" s="135"/>
      <c r="J5" s="135"/>
      <c r="K5" s="1"/>
      <c r="L5" s="135"/>
      <c r="M5" s="136"/>
      <c r="N5" s="13"/>
      <c r="O5" s="13"/>
      <c r="P5" s="151"/>
      <c r="Q5" s="151"/>
      <c r="R5" s="13"/>
      <c r="S5" s="13"/>
      <c r="T5" s="13"/>
      <c r="U5" s="13"/>
      <c r="V5" s="13"/>
      <c r="W5" s="13"/>
      <c r="X5" s="13"/>
      <c r="Y5" s="118"/>
    </row>
    <row r="6" spans="1:25" s="107" customFormat="1" ht="30.75" thickBot="1" x14ac:dyDescent="0.25">
      <c r="A6" s="158" t="s">
        <v>17</v>
      </c>
      <c r="B6" s="159" t="s">
        <v>18</v>
      </c>
      <c r="C6" s="160" t="s">
        <v>19</v>
      </c>
      <c r="D6" s="161" t="s">
        <v>12</v>
      </c>
      <c r="E6" s="162" t="s">
        <v>2</v>
      </c>
      <c r="F6" s="163" t="s">
        <v>13</v>
      </c>
      <c r="G6" s="163" t="s">
        <v>104</v>
      </c>
      <c r="H6" s="163" t="s">
        <v>105</v>
      </c>
      <c r="I6" s="163" t="s">
        <v>106</v>
      </c>
      <c r="J6" s="163" t="s">
        <v>103</v>
      </c>
      <c r="K6" s="164" t="s">
        <v>20</v>
      </c>
      <c r="L6" s="165" t="s">
        <v>21</v>
      </c>
      <c r="M6" s="166" t="s">
        <v>110</v>
      </c>
      <c r="N6" s="14"/>
      <c r="O6" s="14"/>
      <c r="P6" s="152"/>
      <c r="Q6" s="152"/>
      <c r="R6" s="14"/>
      <c r="S6" s="14"/>
      <c r="T6" s="14"/>
      <c r="U6" s="14"/>
      <c r="V6" s="14"/>
      <c r="W6" s="14"/>
      <c r="X6" s="14"/>
      <c r="Y6" s="119"/>
    </row>
    <row r="7" spans="1:25" s="17" customFormat="1" ht="15" customHeight="1" x14ac:dyDescent="0.25">
      <c r="A7" s="170"/>
      <c r="B7" s="171" t="s">
        <v>22</v>
      </c>
      <c r="C7" s="171" t="s">
        <v>23</v>
      </c>
      <c r="D7" s="172">
        <f>D8</f>
        <v>0</v>
      </c>
      <c r="E7" s="172">
        <f t="shared" ref="E7" si="0">E8</f>
        <v>0</v>
      </c>
      <c r="F7" s="172">
        <v>0</v>
      </c>
      <c r="G7" s="173">
        <f t="shared" ref="G7" si="1">G8</f>
        <v>3</v>
      </c>
      <c r="H7" s="173">
        <f t="shared" ref="H7" si="2">H8</f>
        <v>4</v>
      </c>
      <c r="I7" s="173">
        <f t="shared" ref="I7" si="3">I8</f>
        <v>5</v>
      </c>
      <c r="J7" s="173">
        <f t="shared" ref="J7" si="4">J8</f>
        <v>6</v>
      </c>
      <c r="K7" s="173">
        <f>+K8</f>
        <v>962040726.26999998</v>
      </c>
      <c r="L7" s="97">
        <f>+L8</f>
        <v>-962040726.26999998</v>
      </c>
      <c r="M7" s="174">
        <v>0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48"/>
    </row>
    <row r="8" spans="1:25" s="17" customFormat="1" ht="15" customHeight="1" x14ac:dyDescent="0.25">
      <c r="A8" s="18"/>
      <c r="B8" s="19" t="s">
        <v>24</v>
      </c>
      <c r="C8" s="19" t="s">
        <v>25</v>
      </c>
      <c r="D8" s="97">
        <f>+D9+D14</f>
        <v>0</v>
      </c>
      <c r="E8" s="97">
        <f t="shared" ref="E8:F8" si="5">+E9+E14</f>
        <v>0</v>
      </c>
      <c r="F8" s="97">
        <f t="shared" si="5"/>
        <v>0</v>
      </c>
      <c r="G8" s="97">
        <f t="shared" ref="G8" si="6">+G9+G14</f>
        <v>3</v>
      </c>
      <c r="H8" s="97">
        <f t="shared" ref="H8" si="7">+H9+H14</f>
        <v>4</v>
      </c>
      <c r="I8" s="97">
        <f t="shared" ref="I8" si="8">+I9+I14</f>
        <v>5</v>
      </c>
      <c r="J8" s="97">
        <f t="shared" ref="J8" si="9">+J9+J14</f>
        <v>6</v>
      </c>
      <c r="K8" s="97">
        <f>+K9+K14</f>
        <v>962040726.26999998</v>
      </c>
      <c r="L8" s="97">
        <f>+L9+L14</f>
        <v>-962040726.26999998</v>
      </c>
      <c r="M8" s="20">
        <v>0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48"/>
    </row>
    <row r="9" spans="1:25" s="17" customFormat="1" ht="15.75" customHeight="1" x14ac:dyDescent="0.25">
      <c r="A9" s="18"/>
      <c r="B9" s="19" t="s">
        <v>26</v>
      </c>
      <c r="C9" s="19" t="s">
        <v>27</v>
      </c>
      <c r="D9" s="68">
        <v>0</v>
      </c>
      <c r="E9" s="68">
        <v>0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f>+K12</f>
        <v>629991.65</v>
      </c>
      <c r="L9" s="68">
        <f>+L12</f>
        <v>-629991.65</v>
      </c>
      <c r="M9" s="20">
        <v>0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48"/>
    </row>
    <row r="10" spans="1:25" s="17" customFormat="1" ht="15" hidden="1" customHeight="1" x14ac:dyDescent="0.25">
      <c r="A10" s="18"/>
      <c r="B10" s="19" t="s">
        <v>24</v>
      </c>
      <c r="C10" s="19" t="s">
        <v>25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f t="shared" ref="L10:L28" si="10">F10-K10</f>
        <v>0</v>
      </c>
      <c r="M10" s="20">
        <v>0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48"/>
    </row>
    <row r="11" spans="1:25" ht="15" hidden="1" customHeight="1" x14ac:dyDescent="0.2">
      <c r="A11" s="21"/>
      <c r="B11" s="22" t="s">
        <v>24</v>
      </c>
      <c r="C11" s="22" t="s">
        <v>28</v>
      </c>
      <c r="D11" s="69">
        <v>0</v>
      </c>
      <c r="E11" s="69">
        <v>0</v>
      </c>
      <c r="F11" s="69">
        <v>0</v>
      </c>
      <c r="G11" s="69">
        <v>0</v>
      </c>
      <c r="H11" s="69">
        <v>0</v>
      </c>
      <c r="I11" s="69">
        <v>0</v>
      </c>
      <c r="J11" s="69">
        <v>0</v>
      </c>
      <c r="K11" s="69">
        <v>0</v>
      </c>
      <c r="L11" s="69">
        <f t="shared" si="10"/>
        <v>0</v>
      </c>
      <c r="M11" s="23">
        <v>0</v>
      </c>
    </row>
    <row r="12" spans="1:25" s="17" customFormat="1" ht="15" customHeight="1" x14ac:dyDescent="0.25">
      <c r="A12" s="25"/>
      <c r="B12" s="26" t="s">
        <v>29</v>
      </c>
      <c r="C12" s="27" t="s">
        <v>30</v>
      </c>
      <c r="D12" s="68">
        <f>+D13</f>
        <v>0</v>
      </c>
      <c r="E12" s="68">
        <f t="shared" ref="E12:F12" si="11">+E13</f>
        <v>0</v>
      </c>
      <c r="F12" s="68">
        <f t="shared" si="11"/>
        <v>0</v>
      </c>
      <c r="G12" s="68">
        <f t="shared" ref="G12" si="12">+G13</f>
        <v>3</v>
      </c>
      <c r="H12" s="68">
        <f t="shared" ref="H12" si="13">+H13</f>
        <v>4</v>
      </c>
      <c r="I12" s="68">
        <f t="shared" ref="I12" si="14">+I13</f>
        <v>5</v>
      </c>
      <c r="J12" s="68">
        <f t="shared" ref="J12" si="15">+J13</f>
        <v>6</v>
      </c>
      <c r="K12" s="68">
        <f t="shared" ref="K12" si="16">+K13</f>
        <v>629991.65</v>
      </c>
      <c r="L12" s="68">
        <f t="shared" si="10"/>
        <v>-629991.65</v>
      </c>
      <c r="M12" s="20">
        <v>0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48"/>
    </row>
    <row r="13" spans="1:25" ht="29.25" customHeight="1" x14ac:dyDescent="0.2">
      <c r="A13" s="21" t="s">
        <v>159</v>
      </c>
      <c r="B13" s="22" t="s">
        <v>31</v>
      </c>
      <c r="C13" s="22" t="s">
        <v>113</v>
      </c>
      <c r="D13" s="69">
        <v>0</v>
      </c>
      <c r="E13" s="69">
        <v>0</v>
      </c>
      <c r="F13" s="69">
        <v>0</v>
      </c>
      <c r="G13" s="69">
        <v>3</v>
      </c>
      <c r="H13" s="69">
        <v>4</v>
      </c>
      <c r="I13" s="69">
        <v>5</v>
      </c>
      <c r="J13" s="69">
        <v>6</v>
      </c>
      <c r="K13" s="69">
        <v>629991.65</v>
      </c>
      <c r="L13" s="69">
        <f t="shared" si="10"/>
        <v>-629991.65</v>
      </c>
      <c r="M13" s="23">
        <v>0</v>
      </c>
    </row>
    <row r="14" spans="1:25" s="17" customFormat="1" ht="15" customHeight="1" x14ac:dyDescent="0.25">
      <c r="A14" s="18"/>
      <c r="B14" s="19" t="s">
        <v>32</v>
      </c>
      <c r="C14" s="19" t="s">
        <v>33</v>
      </c>
      <c r="D14" s="68">
        <f>+D15</f>
        <v>0</v>
      </c>
      <c r="E14" s="68">
        <f t="shared" ref="E14:F14" si="17">+E15</f>
        <v>0</v>
      </c>
      <c r="F14" s="68">
        <f t="shared" si="17"/>
        <v>0</v>
      </c>
      <c r="G14" s="68">
        <f t="shared" ref="G14" si="18">+G15</f>
        <v>3</v>
      </c>
      <c r="H14" s="68">
        <f t="shared" ref="H14" si="19">+H15</f>
        <v>4</v>
      </c>
      <c r="I14" s="68">
        <f t="shared" ref="I14" si="20">+I15</f>
        <v>5</v>
      </c>
      <c r="J14" s="68">
        <f t="shared" ref="J14" si="21">+J15</f>
        <v>6</v>
      </c>
      <c r="K14" s="68">
        <f t="shared" ref="K14" si="22">+K15</f>
        <v>961410734.62</v>
      </c>
      <c r="L14" s="68">
        <f t="shared" si="10"/>
        <v>-961410734.62</v>
      </c>
      <c r="M14" s="20">
        <v>0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48"/>
    </row>
    <row r="15" spans="1:25" ht="15" customHeight="1" x14ac:dyDescent="0.2">
      <c r="A15" s="28" t="s">
        <v>160</v>
      </c>
      <c r="B15" s="29" t="s">
        <v>34</v>
      </c>
      <c r="C15" s="30" t="s">
        <v>35</v>
      </c>
      <c r="D15" s="69">
        <v>0</v>
      </c>
      <c r="E15" s="69">
        <v>0</v>
      </c>
      <c r="F15" s="69">
        <v>0</v>
      </c>
      <c r="G15" s="69">
        <v>3</v>
      </c>
      <c r="H15" s="69">
        <v>4</v>
      </c>
      <c r="I15" s="69">
        <v>5</v>
      </c>
      <c r="J15" s="69">
        <v>6</v>
      </c>
      <c r="K15" s="69">
        <v>961410734.62</v>
      </c>
      <c r="L15" s="69">
        <f t="shared" si="10"/>
        <v>-961410734.62</v>
      </c>
      <c r="M15" s="23">
        <v>0</v>
      </c>
    </row>
    <row r="16" spans="1:25" s="17" customFormat="1" ht="15" customHeight="1" x14ac:dyDescent="0.25">
      <c r="A16" s="25"/>
      <c r="B16" s="26" t="s">
        <v>36</v>
      </c>
      <c r="C16" s="26" t="s">
        <v>37</v>
      </c>
      <c r="D16" s="68">
        <f>D17+D20</f>
        <v>1274095440</v>
      </c>
      <c r="E16" s="68">
        <f t="shared" ref="E16" si="23">E17+E20</f>
        <v>0</v>
      </c>
      <c r="F16" s="68">
        <f>D16+E16</f>
        <v>1274095440</v>
      </c>
      <c r="G16" s="68">
        <f t="shared" ref="G16" si="24">G17+G20</f>
        <v>1274095443</v>
      </c>
      <c r="H16" s="68">
        <f t="shared" ref="H16" si="25">H17+H20</f>
        <v>1274095444</v>
      </c>
      <c r="I16" s="68">
        <f t="shared" ref="I16" si="26">I17+I20</f>
        <v>1274095445</v>
      </c>
      <c r="J16" s="68">
        <f t="shared" ref="J16" si="27">J17+J20</f>
        <v>1274095446</v>
      </c>
      <c r="K16" s="68">
        <f t="shared" ref="K16" si="28">K17+K20</f>
        <v>184337788.22999999</v>
      </c>
      <c r="L16" s="68">
        <f t="shared" si="10"/>
        <v>1089757651.77</v>
      </c>
      <c r="M16" s="20">
        <f t="shared" ref="M16:M29" si="29">+K16/F16</f>
        <v>0.14468130286220943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48"/>
    </row>
    <row r="17" spans="1:25" s="17" customFormat="1" ht="15" customHeight="1" x14ac:dyDescent="0.25">
      <c r="A17" s="25"/>
      <c r="B17" s="26" t="s">
        <v>38</v>
      </c>
      <c r="C17" s="27" t="s">
        <v>39</v>
      </c>
      <c r="D17" s="68">
        <f>+D18</f>
        <v>800000000</v>
      </c>
      <c r="E17" s="68">
        <f t="shared" ref="E17" si="30">+E18</f>
        <v>0</v>
      </c>
      <c r="F17" s="68">
        <f>D17+E17</f>
        <v>800000000</v>
      </c>
      <c r="G17" s="68">
        <f t="shared" ref="G17" si="31">+G18</f>
        <v>800000000</v>
      </c>
      <c r="H17" s="68">
        <f t="shared" ref="H17" si="32">+H18</f>
        <v>800000000</v>
      </c>
      <c r="I17" s="68">
        <f t="shared" ref="I17" si="33">+I18</f>
        <v>800000000</v>
      </c>
      <c r="J17" s="68">
        <f t="shared" ref="J17" si="34">+J18</f>
        <v>800000000</v>
      </c>
      <c r="K17" s="68">
        <f t="shared" ref="K17" si="35">+K18</f>
        <v>0</v>
      </c>
      <c r="L17" s="68">
        <f t="shared" si="10"/>
        <v>800000000</v>
      </c>
      <c r="M17" s="20">
        <f t="shared" si="29"/>
        <v>0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48"/>
    </row>
    <row r="18" spans="1:25" s="17" customFormat="1" ht="15" customHeight="1" x14ac:dyDescent="0.25">
      <c r="A18" s="25"/>
      <c r="B18" s="26" t="s">
        <v>40</v>
      </c>
      <c r="C18" s="27" t="s">
        <v>41</v>
      </c>
      <c r="D18" s="68">
        <f>D19</f>
        <v>800000000</v>
      </c>
      <c r="E18" s="68">
        <f t="shared" ref="E18" si="36">E19</f>
        <v>0</v>
      </c>
      <c r="F18" s="68">
        <v>800000000</v>
      </c>
      <c r="G18" s="68">
        <v>800000000</v>
      </c>
      <c r="H18" s="68">
        <v>800000000</v>
      </c>
      <c r="I18" s="68">
        <v>800000000</v>
      </c>
      <c r="J18" s="68">
        <v>800000000</v>
      </c>
      <c r="K18" s="68">
        <f>K19</f>
        <v>0</v>
      </c>
      <c r="L18" s="68">
        <f t="shared" si="10"/>
        <v>800000000</v>
      </c>
      <c r="M18" s="20">
        <f t="shared" si="29"/>
        <v>0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48"/>
    </row>
    <row r="19" spans="1:25" ht="15" customHeight="1" x14ac:dyDescent="0.2">
      <c r="A19" s="21" t="s">
        <v>141</v>
      </c>
      <c r="B19" s="29" t="s">
        <v>42</v>
      </c>
      <c r="C19" s="30" t="s">
        <v>43</v>
      </c>
      <c r="D19" s="69">
        <v>800000000</v>
      </c>
      <c r="E19" s="69">
        <v>0</v>
      </c>
      <c r="F19" s="69">
        <v>800000000</v>
      </c>
      <c r="G19" s="69">
        <v>800000002</v>
      </c>
      <c r="H19" s="69">
        <v>800000002</v>
      </c>
      <c r="I19" s="69">
        <v>800000002</v>
      </c>
      <c r="J19" s="69">
        <v>800000002</v>
      </c>
      <c r="K19" s="69">
        <v>0</v>
      </c>
      <c r="L19" s="69">
        <f t="shared" si="10"/>
        <v>800000000</v>
      </c>
      <c r="M19" s="23">
        <f t="shared" si="29"/>
        <v>0</v>
      </c>
    </row>
    <row r="20" spans="1:25" s="17" customFormat="1" ht="15" customHeight="1" x14ac:dyDescent="0.25">
      <c r="A20" s="21"/>
      <c r="B20" s="26" t="s">
        <v>44</v>
      </c>
      <c r="C20" s="27" t="s">
        <v>45</v>
      </c>
      <c r="D20" s="68">
        <f>+D21</f>
        <v>474095440</v>
      </c>
      <c r="E20" s="68">
        <f t="shared" ref="E20:F21" si="37">+E21</f>
        <v>0</v>
      </c>
      <c r="F20" s="68">
        <f t="shared" si="37"/>
        <v>474095442</v>
      </c>
      <c r="G20" s="68">
        <f t="shared" ref="G20:G21" si="38">+G21</f>
        <v>474095443</v>
      </c>
      <c r="H20" s="68">
        <f t="shared" ref="H20:H21" si="39">+H21</f>
        <v>474095444</v>
      </c>
      <c r="I20" s="68">
        <f t="shared" ref="I20:I21" si="40">+I21</f>
        <v>474095445</v>
      </c>
      <c r="J20" s="68">
        <f t="shared" ref="J20:J21" si="41">+J21</f>
        <v>474095446</v>
      </c>
      <c r="K20" s="68">
        <f t="shared" ref="K20:K21" si="42">+K21</f>
        <v>184337788.22999999</v>
      </c>
      <c r="L20" s="68">
        <f t="shared" si="10"/>
        <v>289757653.76999998</v>
      </c>
      <c r="M20" s="20">
        <f t="shared" si="29"/>
        <v>0.38881999677609214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48"/>
    </row>
    <row r="21" spans="1:25" s="17" customFormat="1" ht="15" customHeight="1" x14ac:dyDescent="0.25">
      <c r="A21" s="21"/>
      <c r="B21" s="26" t="s">
        <v>46</v>
      </c>
      <c r="C21" s="27" t="s">
        <v>47</v>
      </c>
      <c r="D21" s="68">
        <f>+D22</f>
        <v>474095440</v>
      </c>
      <c r="E21" s="68">
        <f t="shared" si="37"/>
        <v>0</v>
      </c>
      <c r="F21" s="68">
        <f t="shared" si="37"/>
        <v>474095442</v>
      </c>
      <c r="G21" s="68">
        <f t="shared" si="38"/>
        <v>474095443</v>
      </c>
      <c r="H21" s="68">
        <f t="shared" si="39"/>
        <v>474095444</v>
      </c>
      <c r="I21" s="68">
        <f t="shared" si="40"/>
        <v>474095445</v>
      </c>
      <c r="J21" s="68">
        <f t="shared" si="41"/>
        <v>474095446</v>
      </c>
      <c r="K21" s="68">
        <f t="shared" si="42"/>
        <v>184337788.22999999</v>
      </c>
      <c r="L21" s="68">
        <f t="shared" si="10"/>
        <v>289757653.76999998</v>
      </c>
      <c r="M21" s="20">
        <f t="shared" si="29"/>
        <v>0.38881999677609214</v>
      </c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48"/>
    </row>
    <row r="22" spans="1:25" ht="15" customHeight="1" x14ac:dyDescent="0.2">
      <c r="A22" s="21" t="s">
        <v>147</v>
      </c>
      <c r="B22" s="29" t="s">
        <v>46</v>
      </c>
      <c r="C22" s="30" t="s">
        <v>48</v>
      </c>
      <c r="D22" s="69">
        <v>474095440</v>
      </c>
      <c r="E22" s="69">
        <v>0</v>
      </c>
      <c r="F22" s="69">
        <v>474095442</v>
      </c>
      <c r="G22" s="69">
        <v>474095443</v>
      </c>
      <c r="H22" s="69">
        <v>474095444</v>
      </c>
      <c r="I22" s="69">
        <v>474095445</v>
      </c>
      <c r="J22" s="69">
        <v>474095446</v>
      </c>
      <c r="K22" s="69">
        <v>184337788.22999999</v>
      </c>
      <c r="L22" s="69">
        <f t="shared" si="10"/>
        <v>289757653.76999998</v>
      </c>
      <c r="M22" s="23">
        <f t="shared" si="29"/>
        <v>0.38881999677609214</v>
      </c>
    </row>
    <row r="23" spans="1:25" s="17" customFormat="1" ht="15" customHeight="1" x14ac:dyDescent="0.25">
      <c r="A23" s="21"/>
      <c r="B23" s="26" t="s">
        <v>49</v>
      </c>
      <c r="C23" s="27" t="s">
        <v>50</v>
      </c>
      <c r="D23" s="68">
        <f>+D24</f>
        <v>2353058279.48</v>
      </c>
      <c r="E23" s="68">
        <f t="shared" ref="E23:F23" si="43">+E24</f>
        <v>0</v>
      </c>
      <c r="F23" s="68">
        <f t="shared" si="43"/>
        <v>2353058279.48</v>
      </c>
      <c r="G23" s="68">
        <f t="shared" ref="G23" si="44">+G24</f>
        <v>2353058279.48</v>
      </c>
      <c r="H23" s="68">
        <f t="shared" ref="H23" si="45">+H24</f>
        <v>2353058279.48</v>
      </c>
      <c r="I23" s="68">
        <f t="shared" ref="I23" si="46">+I24</f>
        <v>2353058279.48</v>
      </c>
      <c r="J23" s="68">
        <f t="shared" ref="J23" si="47">+J24</f>
        <v>2353058279.48</v>
      </c>
      <c r="K23" s="68">
        <f t="shared" ref="K23" si="48">+K24</f>
        <v>5473510592.1099997</v>
      </c>
      <c r="L23" s="68">
        <f t="shared" si="10"/>
        <v>-3120452312.6299996</v>
      </c>
      <c r="M23" s="20">
        <f t="shared" si="29"/>
        <v>2.3261262331843242</v>
      </c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48"/>
    </row>
    <row r="24" spans="1:25" s="17" customFormat="1" ht="15" customHeight="1" x14ac:dyDescent="0.25">
      <c r="A24" s="21"/>
      <c r="B24" s="26" t="s">
        <v>51</v>
      </c>
      <c r="C24" s="27" t="s">
        <v>52</v>
      </c>
      <c r="D24" s="68">
        <f>SUM(D25:D27)</f>
        <v>2353058279.48</v>
      </c>
      <c r="E24" s="68">
        <v>0</v>
      </c>
      <c r="F24" s="68">
        <f t="shared" ref="E24:F28" si="49">SUM(F25:F27)</f>
        <v>2353058279.48</v>
      </c>
      <c r="G24" s="68">
        <f t="shared" ref="G24" si="50">SUM(G25:G27)</f>
        <v>2353058279.48</v>
      </c>
      <c r="H24" s="68">
        <f t="shared" ref="H24" si="51">SUM(H25:H27)</f>
        <v>2353058279.48</v>
      </c>
      <c r="I24" s="68">
        <f t="shared" ref="I24" si="52">SUM(I25:I27)</f>
        <v>2353058279.48</v>
      </c>
      <c r="J24" s="68">
        <f t="shared" ref="J24" si="53">SUM(J25:J27)</f>
        <v>2353058279.48</v>
      </c>
      <c r="K24" s="68">
        <f>K25+K26+K27+K28</f>
        <v>5473510592.1099997</v>
      </c>
      <c r="L24" s="68">
        <f t="shared" si="10"/>
        <v>-3120452312.6299996</v>
      </c>
      <c r="M24" s="20">
        <f t="shared" si="29"/>
        <v>2.3261262331843242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48"/>
    </row>
    <row r="25" spans="1:25" ht="15" customHeight="1" x14ac:dyDescent="0.2">
      <c r="A25" s="21" t="s">
        <v>144</v>
      </c>
      <c r="B25" s="29" t="s">
        <v>53</v>
      </c>
      <c r="C25" s="30" t="s">
        <v>54</v>
      </c>
      <c r="D25" s="39">
        <v>580822280.48000002</v>
      </c>
      <c r="E25" s="68">
        <f t="shared" si="49"/>
        <v>0</v>
      </c>
      <c r="F25" s="39">
        <v>580822280.48000002</v>
      </c>
      <c r="G25" s="39">
        <v>580822280.48000002</v>
      </c>
      <c r="H25" s="39">
        <v>580822280.48000002</v>
      </c>
      <c r="I25" s="39">
        <v>580822280.48000002</v>
      </c>
      <c r="J25" s="39">
        <v>580822280.48000002</v>
      </c>
      <c r="K25" s="39">
        <v>690069934.84000003</v>
      </c>
      <c r="L25" s="69">
        <f t="shared" si="10"/>
        <v>-109247654.36000001</v>
      </c>
      <c r="M25" s="23">
        <f>+K25/F25</f>
        <v>1.188091362937586</v>
      </c>
    </row>
    <row r="26" spans="1:25" ht="15" customHeight="1" x14ac:dyDescent="0.2">
      <c r="A26" s="21" t="s">
        <v>143</v>
      </c>
      <c r="B26" s="29" t="s">
        <v>53</v>
      </c>
      <c r="C26" s="30" t="s">
        <v>55</v>
      </c>
      <c r="D26" s="39">
        <v>109899999</v>
      </c>
      <c r="E26" s="68">
        <f t="shared" si="49"/>
        <v>0</v>
      </c>
      <c r="F26" s="39">
        <v>109899999</v>
      </c>
      <c r="G26" s="39">
        <v>109899999</v>
      </c>
      <c r="H26" s="39">
        <v>109899999</v>
      </c>
      <c r="I26" s="39">
        <v>109899999</v>
      </c>
      <c r="J26" s="39">
        <v>109899999</v>
      </c>
      <c r="K26" s="39">
        <v>2122102586.72</v>
      </c>
      <c r="L26" s="69">
        <f t="shared" si="10"/>
        <v>-2012202587.72</v>
      </c>
      <c r="M26" s="23">
        <f t="shared" ref="M26:M27" si="54">+K26/F26</f>
        <v>19.309395869239271</v>
      </c>
    </row>
    <row r="27" spans="1:25" ht="15" customHeight="1" x14ac:dyDescent="0.2">
      <c r="A27" s="21" t="s">
        <v>140</v>
      </c>
      <c r="B27" s="29" t="s">
        <v>53</v>
      </c>
      <c r="C27" s="30" t="s">
        <v>56</v>
      </c>
      <c r="D27" s="39">
        <v>1662336000</v>
      </c>
      <c r="E27" s="68">
        <f t="shared" si="49"/>
        <v>0</v>
      </c>
      <c r="F27" s="39">
        <v>1662336000</v>
      </c>
      <c r="G27" s="39">
        <v>1662336000</v>
      </c>
      <c r="H27" s="39">
        <v>1662336000</v>
      </c>
      <c r="I27" s="39">
        <v>1662336000</v>
      </c>
      <c r="J27" s="39">
        <v>1662336000</v>
      </c>
      <c r="K27" s="39">
        <v>2660420086.4000001</v>
      </c>
      <c r="L27" s="69">
        <f t="shared" si="10"/>
        <v>-998084086.4000001</v>
      </c>
      <c r="M27" s="23">
        <f t="shared" si="54"/>
        <v>1.6004105586355586</v>
      </c>
    </row>
    <row r="28" spans="1:25" ht="15.75" thickBot="1" x14ac:dyDescent="0.25">
      <c r="A28" s="32"/>
      <c r="B28" s="175">
        <v>3310000000001</v>
      </c>
      <c r="C28" s="33" t="s">
        <v>132</v>
      </c>
      <c r="D28" s="94">
        <v>0</v>
      </c>
      <c r="E28" s="94">
        <f t="shared" si="49"/>
        <v>0</v>
      </c>
      <c r="F28" s="94">
        <v>0</v>
      </c>
      <c r="G28" s="176">
        <v>0</v>
      </c>
      <c r="H28" s="176">
        <v>0</v>
      </c>
      <c r="I28" s="176">
        <v>0</v>
      </c>
      <c r="J28" s="176">
        <v>0</v>
      </c>
      <c r="K28" s="176">
        <v>917984.15</v>
      </c>
      <c r="L28" s="70">
        <f t="shared" si="10"/>
        <v>-917984.15</v>
      </c>
      <c r="M28" s="23">
        <v>0</v>
      </c>
    </row>
    <row r="29" spans="1:25" ht="24.75" customHeight="1" thickBot="1" x14ac:dyDescent="0.3">
      <c r="A29" s="254" t="s">
        <v>57</v>
      </c>
      <c r="B29" s="255"/>
      <c r="C29" s="255"/>
      <c r="D29" s="167">
        <f>D7+D16+D23</f>
        <v>3627153719.48</v>
      </c>
      <c r="E29" s="168">
        <f>E7+E16+E23</f>
        <v>0</v>
      </c>
      <c r="F29" s="167">
        <f t="shared" ref="F29:J29" si="55">F7+F16+F23</f>
        <v>3627153719.48</v>
      </c>
      <c r="G29" s="167">
        <f t="shared" si="55"/>
        <v>3627153725.48</v>
      </c>
      <c r="H29" s="167">
        <f t="shared" si="55"/>
        <v>3627153727.48</v>
      </c>
      <c r="I29" s="167">
        <f t="shared" si="55"/>
        <v>3627153729.48</v>
      </c>
      <c r="J29" s="167">
        <f t="shared" si="55"/>
        <v>3627153731.48</v>
      </c>
      <c r="K29" s="167">
        <f>K7+K16+K23</f>
        <v>6619889106.6099997</v>
      </c>
      <c r="L29" s="167">
        <f>L7+L16+L23</f>
        <v>-2992735387.1299996</v>
      </c>
      <c r="M29" s="169">
        <f t="shared" si="29"/>
        <v>1.8250919642741381</v>
      </c>
    </row>
    <row r="30" spans="1:25" ht="15" thickBot="1" x14ac:dyDescent="0.25">
      <c r="A30" s="66"/>
      <c r="B30" s="34"/>
      <c r="C30" s="12"/>
      <c r="D30" s="35"/>
      <c r="E30" s="35"/>
      <c r="F30" s="36"/>
      <c r="G30" s="36"/>
      <c r="H30" s="36"/>
      <c r="I30" s="36"/>
      <c r="J30" s="36"/>
      <c r="K30" s="35"/>
      <c r="L30" s="37"/>
      <c r="M30" s="157"/>
    </row>
    <row r="31" spans="1:25" ht="15.75" x14ac:dyDescent="0.25">
      <c r="A31" s="256" t="str">
        <f>+A2</f>
        <v>OFICINA DE COOPERACION INTERNACIONAL DE LA SALUD (OCIS)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8"/>
    </row>
    <row r="32" spans="1:25" s="47" customFormat="1" ht="15.75" x14ac:dyDescent="0.25">
      <c r="A32" s="259" t="s">
        <v>133</v>
      </c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1"/>
      <c r="N32" s="13"/>
      <c r="O32" s="13"/>
      <c r="P32" s="151"/>
      <c r="Q32" s="151"/>
      <c r="R32" s="13"/>
      <c r="S32" s="13"/>
      <c r="T32" s="13"/>
      <c r="U32" s="13"/>
      <c r="V32" s="13"/>
      <c r="W32" s="13"/>
      <c r="X32" s="13"/>
      <c r="Y32" s="118"/>
    </row>
    <row r="33" spans="1:25" s="47" customFormat="1" ht="15.75" x14ac:dyDescent="0.25">
      <c r="A33" s="259" t="s">
        <v>58</v>
      </c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1"/>
      <c r="N33" s="13"/>
      <c r="O33" s="13"/>
      <c r="P33" s="151"/>
      <c r="Q33" s="151"/>
      <c r="R33" s="13"/>
      <c r="S33" s="13"/>
      <c r="T33" s="13"/>
      <c r="U33" s="13"/>
      <c r="V33" s="13"/>
      <c r="W33" s="13"/>
      <c r="X33" s="13"/>
      <c r="Y33" s="118"/>
    </row>
    <row r="34" spans="1:25" ht="15.75" x14ac:dyDescent="0.25">
      <c r="A34" s="251" t="s">
        <v>16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3"/>
    </row>
    <row r="35" spans="1:25" ht="15" thickBot="1" x14ac:dyDescent="0.25">
      <c r="A35" s="87"/>
      <c r="B35" s="88"/>
      <c r="C35" s="88"/>
      <c r="D35" s="96"/>
      <c r="E35" s="99"/>
      <c r="F35" s="88"/>
      <c r="G35" s="88"/>
      <c r="H35" s="88"/>
      <c r="I35" s="88"/>
      <c r="J35" s="88"/>
      <c r="K35" s="99"/>
      <c r="L35" s="88"/>
      <c r="M35" s="139"/>
    </row>
    <row r="36" spans="1:25" s="107" customFormat="1" ht="40.5" customHeight="1" x14ac:dyDescent="0.2">
      <c r="A36" s="80" t="s">
        <v>17</v>
      </c>
      <c r="B36" s="81" t="s">
        <v>18</v>
      </c>
      <c r="C36" s="82" t="s">
        <v>19</v>
      </c>
      <c r="D36" s="83" t="s">
        <v>12</v>
      </c>
      <c r="E36" s="100" t="s">
        <v>2</v>
      </c>
      <c r="F36" s="83" t="s">
        <v>13</v>
      </c>
      <c r="G36" s="83" t="s">
        <v>104</v>
      </c>
      <c r="H36" s="83" t="s">
        <v>105</v>
      </c>
      <c r="I36" s="83" t="s">
        <v>106</v>
      </c>
      <c r="J36" s="137" t="s">
        <v>103</v>
      </c>
      <c r="K36" s="100" t="s">
        <v>59</v>
      </c>
      <c r="L36" s="100" t="s">
        <v>21</v>
      </c>
      <c r="M36" s="177" t="s">
        <v>14</v>
      </c>
      <c r="N36" s="14"/>
      <c r="O36" s="14"/>
      <c r="P36" s="152"/>
      <c r="Q36" s="152"/>
      <c r="R36" s="14"/>
      <c r="S36" s="14"/>
      <c r="T36" s="14"/>
      <c r="U36" s="14"/>
      <c r="V36" s="14"/>
      <c r="W36" s="14"/>
      <c r="X36" s="14"/>
      <c r="Y36" s="119"/>
    </row>
    <row r="37" spans="1:25" s="107" customFormat="1" ht="15" x14ac:dyDescent="0.2">
      <c r="A37" s="178"/>
      <c r="B37" s="19">
        <v>6</v>
      </c>
      <c r="C37" s="19" t="s">
        <v>148</v>
      </c>
      <c r="D37" s="109">
        <f>D38</f>
        <v>474095440</v>
      </c>
      <c r="E37" s="97">
        <v>0</v>
      </c>
      <c r="F37" s="109">
        <f>D37+E37</f>
        <v>474095440</v>
      </c>
      <c r="G37" s="109">
        <f t="shared" ref="G37:J37" si="56">E37+F37</f>
        <v>474095440</v>
      </c>
      <c r="H37" s="109">
        <f t="shared" si="56"/>
        <v>948190880</v>
      </c>
      <c r="I37" s="109">
        <f t="shared" si="56"/>
        <v>1422286320</v>
      </c>
      <c r="J37" s="109">
        <f t="shared" si="56"/>
        <v>2370477200</v>
      </c>
      <c r="K37" s="109">
        <f>K38</f>
        <v>184337788.22999999</v>
      </c>
      <c r="L37" s="109">
        <f>F37-K37</f>
        <v>289757651.76999998</v>
      </c>
      <c r="M37" s="179">
        <v>0</v>
      </c>
      <c r="N37" s="14"/>
      <c r="O37" s="14"/>
      <c r="P37" s="152"/>
      <c r="Q37" s="152"/>
      <c r="R37" s="14"/>
      <c r="S37" s="14"/>
      <c r="T37" s="14"/>
      <c r="U37" s="14"/>
      <c r="V37" s="14"/>
      <c r="W37" s="14"/>
      <c r="X37" s="14"/>
      <c r="Y37" s="119"/>
    </row>
    <row r="38" spans="1:25" s="17" customFormat="1" ht="15" x14ac:dyDescent="0.25">
      <c r="A38" s="25"/>
      <c r="B38" s="26" t="s">
        <v>76</v>
      </c>
      <c r="C38" s="27" t="s">
        <v>77</v>
      </c>
      <c r="D38" s="38">
        <f>D39</f>
        <v>474095440</v>
      </c>
      <c r="E38" s="97">
        <v>0</v>
      </c>
      <c r="F38" s="68">
        <f t="shared" ref="F38:F40" si="57">D38+E38</f>
        <v>474095440</v>
      </c>
      <c r="G38" s="71">
        <v>0</v>
      </c>
      <c r="H38" s="68">
        <v>0</v>
      </c>
      <c r="I38" s="68">
        <v>0</v>
      </c>
      <c r="J38" s="68">
        <f>J39</f>
        <v>184337788.22999999</v>
      </c>
      <c r="K38" s="68">
        <f t="shared" ref="K38" si="58">K39</f>
        <v>184337788.22999999</v>
      </c>
      <c r="L38" s="109">
        <f t="shared" ref="L38:L40" si="59">F38-K38</f>
        <v>289757651.76999998</v>
      </c>
      <c r="M38" s="15">
        <f t="shared" ref="M38:M41" si="60">K38/F38</f>
        <v>0.38881999841635262</v>
      </c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48"/>
    </row>
    <row r="39" spans="1:25" s="17" customFormat="1" ht="30" x14ac:dyDescent="0.25">
      <c r="A39" s="25"/>
      <c r="B39" s="26" t="s">
        <v>3</v>
      </c>
      <c r="C39" s="27" t="s">
        <v>120</v>
      </c>
      <c r="D39" s="38">
        <f>D40</f>
        <v>474095440</v>
      </c>
      <c r="E39" s="97">
        <v>0</v>
      </c>
      <c r="F39" s="68">
        <f t="shared" si="57"/>
        <v>474095440</v>
      </c>
      <c r="G39" s="71">
        <v>0</v>
      </c>
      <c r="H39" s="68">
        <v>0</v>
      </c>
      <c r="I39" s="68">
        <v>0</v>
      </c>
      <c r="J39" s="68">
        <f t="shared" ref="J39:J40" si="61">K39</f>
        <v>184337788.22999999</v>
      </c>
      <c r="K39" s="97">
        <f>K40</f>
        <v>184337788.22999999</v>
      </c>
      <c r="L39" s="109">
        <f t="shared" si="59"/>
        <v>289757651.76999998</v>
      </c>
      <c r="M39" s="15">
        <f t="shared" si="60"/>
        <v>0.38881999841635262</v>
      </c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48"/>
    </row>
    <row r="40" spans="1:25" ht="15" x14ac:dyDescent="0.25">
      <c r="A40" s="180" t="s">
        <v>147</v>
      </c>
      <c r="B40" s="29" t="s">
        <v>3</v>
      </c>
      <c r="C40" s="30" t="s">
        <v>111</v>
      </c>
      <c r="D40" s="39">
        <v>474095440</v>
      </c>
      <c r="E40" s="98">
        <v>0</v>
      </c>
      <c r="F40" s="69">
        <f t="shared" si="57"/>
        <v>474095440</v>
      </c>
      <c r="G40" s="72">
        <v>0</v>
      </c>
      <c r="H40" s="69">
        <v>0</v>
      </c>
      <c r="I40" s="68">
        <v>0</v>
      </c>
      <c r="J40" s="69">
        <f t="shared" si="61"/>
        <v>184337788.22999999</v>
      </c>
      <c r="K40" s="98">
        <v>184337788.22999999</v>
      </c>
      <c r="L40" s="125">
        <f t="shared" si="59"/>
        <v>289757651.76999998</v>
      </c>
      <c r="M40" s="15">
        <f t="shared" si="60"/>
        <v>0.38881999841635262</v>
      </c>
    </row>
    <row r="41" spans="1:25" ht="15.75" thickBot="1" x14ac:dyDescent="0.3">
      <c r="A41" s="267" t="s">
        <v>87</v>
      </c>
      <c r="B41" s="268"/>
      <c r="C41" s="269"/>
      <c r="D41" s="181">
        <f>D37</f>
        <v>474095440</v>
      </c>
      <c r="E41" s="181">
        <f t="shared" ref="E41:L41" si="62">E37</f>
        <v>0</v>
      </c>
      <c r="F41" s="181">
        <f t="shared" si="62"/>
        <v>474095440</v>
      </c>
      <c r="G41" s="181">
        <f t="shared" si="62"/>
        <v>474095440</v>
      </c>
      <c r="H41" s="181">
        <f t="shared" si="62"/>
        <v>948190880</v>
      </c>
      <c r="I41" s="181">
        <f t="shared" si="62"/>
        <v>1422286320</v>
      </c>
      <c r="J41" s="181">
        <f t="shared" si="62"/>
        <v>2370477200</v>
      </c>
      <c r="K41" s="181">
        <f t="shared" si="62"/>
        <v>184337788.22999999</v>
      </c>
      <c r="L41" s="181">
        <f t="shared" si="62"/>
        <v>289757651.76999998</v>
      </c>
      <c r="M41" s="182">
        <f t="shared" si="60"/>
        <v>0.38881999841635262</v>
      </c>
    </row>
    <row r="42" spans="1:25" ht="15" thickBot="1" x14ac:dyDescent="0.25">
      <c r="A42" s="5"/>
      <c r="B42" s="6"/>
      <c r="C42" s="7"/>
      <c r="D42" s="8"/>
      <c r="E42" s="8"/>
      <c r="F42" s="9"/>
      <c r="G42" s="9"/>
      <c r="H42" s="9"/>
      <c r="I42" s="9"/>
      <c r="J42" s="9"/>
      <c r="K42" s="8"/>
      <c r="L42" s="10"/>
      <c r="M42" s="138"/>
    </row>
    <row r="43" spans="1:25" ht="15.75" x14ac:dyDescent="0.25">
      <c r="A43" s="256" t="str">
        <f>+A31</f>
        <v>OFICINA DE COOPERACION INTERNACIONAL DE LA SALUD (OCIS)</v>
      </c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8"/>
    </row>
    <row r="44" spans="1:25" s="47" customFormat="1" ht="15.75" x14ac:dyDescent="0.25">
      <c r="A44" s="259" t="str">
        <f>+A32</f>
        <v>EJECUCION PRESUPUESTARIA DE EGRESOS  I  TRIMESTRE 2017</v>
      </c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1"/>
      <c r="N44" s="13"/>
      <c r="O44" s="13"/>
      <c r="P44" s="151"/>
      <c r="Q44" s="151"/>
      <c r="R44" s="13"/>
      <c r="S44" s="13"/>
      <c r="T44" s="13"/>
      <c r="U44" s="13"/>
      <c r="V44" s="13"/>
      <c r="W44" s="13"/>
      <c r="X44" s="13"/>
      <c r="Y44" s="118"/>
    </row>
    <row r="45" spans="1:25" s="47" customFormat="1" ht="15.75" x14ac:dyDescent="0.25">
      <c r="A45" s="259" t="s">
        <v>88</v>
      </c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1"/>
      <c r="N45" s="13"/>
      <c r="O45" s="13"/>
      <c r="P45" s="151"/>
      <c r="Q45" s="151"/>
      <c r="R45" s="13"/>
      <c r="S45" s="13"/>
      <c r="T45" s="13"/>
      <c r="U45" s="13"/>
      <c r="V45" s="13"/>
      <c r="W45" s="13"/>
      <c r="X45" s="13"/>
      <c r="Y45" s="118"/>
    </row>
    <row r="46" spans="1:25" ht="15.75" x14ac:dyDescent="0.25">
      <c r="A46" s="251" t="s">
        <v>16</v>
      </c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3"/>
    </row>
    <row r="47" spans="1:25" ht="16.5" thickBot="1" x14ac:dyDescent="0.3">
      <c r="A47" s="3"/>
      <c r="B47" s="4"/>
      <c r="C47" s="4"/>
      <c r="D47" s="140"/>
      <c r="E47" s="101"/>
      <c r="F47" s="4"/>
      <c r="G47" s="4"/>
      <c r="H47" s="4"/>
      <c r="I47" s="4"/>
      <c r="J47" s="4"/>
      <c r="K47" s="101"/>
      <c r="L47" s="4"/>
      <c r="M47" s="141"/>
    </row>
    <row r="48" spans="1:25" s="107" customFormat="1" ht="30.75" thickBot="1" x14ac:dyDescent="0.25">
      <c r="A48" s="202" t="s">
        <v>17</v>
      </c>
      <c r="B48" s="203" t="s">
        <v>18</v>
      </c>
      <c r="C48" s="190" t="s">
        <v>19</v>
      </c>
      <c r="D48" s="161" t="s">
        <v>12</v>
      </c>
      <c r="E48" s="161" t="s">
        <v>2</v>
      </c>
      <c r="F48" s="161" t="s">
        <v>13</v>
      </c>
      <c r="G48" s="161" t="s">
        <v>104</v>
      </c>
      <c r="H48" s="161" t="s">
        <v>105</v>
      </c>
      <c r="I48" s="161" t="s">
        <v>106</v>
      </c>
      <c r="J48" s="163" t="s">
        <v>103</v>
      </c>
      <c r="K48" s="161" t="s">
        <v>59</v>
      </c>
      <c r="L48" s="161" t="s">
        <v>21</v>
      </c>
      <c r="M48" s="191" t="s">
        <v>14</v>
      </c>
      <c r="N48" s="14"/>
      <c r="O48" s="14"/>
      <c r="P48" s="152"/>
      <c r="Q48" s="152"/>
      <c r="R48" s="14"/>
      <c r="S48" s="14"/>
      <c r="T48" s="14"/>
      <c r="U48" s="14"/>
      <c r="V48" s="14"/>
      <c r="W48" s="14"/>
      <c r="X48" s="14"/>
      <c r="Y48" s="119"/>
    </row>
    <row r="49" spans="1:25" s="44" customFormat="1" ht="15" x14ac:dyDescent="0.25">
      <c r="A49" s="184"/>
      <c r="B49" s="185" t="s">
        <v>0</v>
      </c>
      <c r="C49" s="186" t="s">
        <v>89</v>
      </c>
      <c r="D49" s="187">
        <f>D50+D53+D56+D58+D61+D63</f>
        <v>2097336000</v>
      </c>
      <c r="E49" s="188">
        <f>E50</f>
        <v>-39000000</v>
      </c>
      <c r="F49" s="187">
        <f>+F50+F53+F56+F58+F61+F63</f>
        <v>2058336000</v>
      </c>
      <c r="G49" s="189">
        <f t="shared" ref="G49:G81" si="63">E49+F49</f>
        <v>2019336000</v>
      </c>
      <c r="H49" s="189">
        <f t="shared" ref="H49:H81" si="64">F49+G49</f>
        <v>4077672000</v>
      </c>
      <c r="I49" s="189">
        <f t="shared" ref="I49:I81" si="65">G49+H49</f>
        <v>6097008000</v>
      </c>
      <c r="J49" s="189">
        <f t="shared" ref="J49:J81" si="66">K49</f>
        <v>0</v>
      </c>
      <c r="K49" s="189">
        <v>0</v>
      </c>
      <c r="L49" s="67">
        <f>F49-K49</f>
        <v>2058336000</v>
      </c>
      <c r="M49" s="15">
        <f t="shared" ref="M49:M81" si="67">+K49/F49</f>
        <v>0</v>
      </c>
      <c r="N49" s="43"/>
      <c r="O49" s="43"/>
      <c r="P49" s="153"/>
      <c r="Q49" s="153"/>
      <c r="R49" s="43"/>
      <c r="S49" s="43"/>
      <c r="T49" s="43"/>
      <c r="U49" s="43"/>
      <c r="V49" s="43"/>
      <c r="W49" s="43"/>
      <c r="X49" s="43"/>
      <c r="Y49" s="149"/>
    </row>
    <row r="50" spans="1:25" s="44" customFormat="1" ht="15" x14ac:dyDescent="0.25">
      <c r="A50" s="74"/>
      <c r="B50" s="41" t="s">
        <v>60</v>
      </c>
      <c r="C50" s="42" t="s">
        <v>61</v>
      </c>
      <c r="D50" s="115">
        <f>D51+D52</f>
        <v>1058336000</v>
      </c>
      <c r="E50" s="52">
        <f>E51+E52+E54+E57+E59+E60+E62+E64</f>
        <v>-39000000</v>
      </c>
      <c r="F50" s="115">
        <f>+F51+F52</f>
        <v>1058336000</v>
      </c>
      <c r="G50" s="103">
        <f t="shared" si="63"/>
        <v>1019336000</v>
      </c>
      <c r="H50" s="103">
        <f t="shared" si="64"/>
        <v>2077672000</v>
      </c>
      <c r="I50" s="103">
        <f t="shared" si="65"/>
        <v>3097008000</v>
      </c>
      <c r="J50" s="103">
        <f t="shared" si="66"/>
        <v>0</v>
      </c>
      <c r="K50" s="103">
        <v>0</v>
      </c>
      <c r="L50" s="68">
        <f t="shared" ref="L50:L81" si="68">F50-K50</f>
        <v>1058336000</v>
      </c>
      <c r="M50" s="20">
        <f t="shared" si="67"/>
        <v>0</v>
      </c>
      <c r="N50" s="43"/>
      <c r="O50" s="43"/>
      <c r="P50" s="153"/>
      <c r="Q50" s="153"/>
      <c r="R50" s="43"/>
      <c r="S50" s="43"/>
      <c r="T50" s="43"/>
      <c r="U50" s="43"/>
      <c r="V50" s="43"/>
      <c r="W50" s="43"/>
      <c r="X50" s="43"/>
      <c r="Y50" s="149"/>
    </row>
    <row r="51" spans="1:25" s="47" customFormat="1" x14ac:dyDescent="0.2">
      <c r="A51" s="75" t="s">
        <v>140</v>
      </c>
      <c r="B51" s="45" t="s">
        <v>90</v>
      </c>
      <c r="C51" s="46" t="s">
        <v>91</v>
      </c>
      <c r="D51" s="116">
        <v>958336000</v>
      </c>
      <c r="E51" s="53">
        <v>0</v>
      </c>
      <c r="F51" s="116">
        <f t="shared" ref="F51:F81" si="69">D51+E51</f>
        <v>958336000</v>
      </c>
      <c r="G51" s="117">
        <f t="shared" si="63"/>
        <v>958336000</v>
      </c>
      <c r="H51" s="117">
        <f t="shared" si="64"/>
        <v>1916672000</v>
      </c>
      <c r="I51" s="117">
        <f t="shared" si="65"/>
        <v>2875008000</v>
      </c>
      <c r="J51" s="77">
        <f t="shared" si="66"/>
        <v>0</v>
      </c>
      <c r="K51" s="77">
        <v>0</v>
      </c>
      <c r="L51" s="69">
        <f t="shared" si="68"/>
        <v>958336000</v>
      </c>
      <c r="M51" s="23">
        <f t="shared" si="67"/>
        <v>0</v>
      </c>
      <c r="N51" s="13"/>
      <c r="O51" s="13"/>
      <c r="P51" s="151"/>
      <c r="Q51" s="151"/>
      <c r="R51" s="13"/>
      <c r="S51" s="13"/>
      <c r="T51" s="13"/>
      <c r="U51" s="13"/>
      <c r="V51" s="13"/>
      <c r="W51" s="13"/>
      <c r="X51" s="13"/>
      <c r="Y51" s="118"/>
    </row>
    <row r="52" spans="1:25" s="47" customFormat="1" x14ac:dyDescent="0.2">
      <c r="A52" s="75" t="s">
        <v>140</v>
      </c>
      <c r="B52" s="47" t="s">
        <v>4</v>
      </c>
      <c r="C52" s="46" t="s">
        <v>62</v>
      </c>
      <c r="D52" s="116">
        <v>100000000</v>
      </c>
      <c r="E52" s="53">
        <v>0</v>
      </c>
      <c r="F52" s="116">
        <f t="shared" si="69"/>
        <v>100000000</v>
      </c>
      <c r="G52" s="117">
        <f t="shared" si="63"/>
        <v>100000000</v>
      </c>
      <c r="H52" s="117">
        <f t="shared" si="64"/>
        <v>200000000</v>
      </c>
      <c r="I52" s="117">
        <f t="shared" si="65"/>
        <v>300000000</v>
      </c>
      <c r="J52" s="77">
        <f t="shared" si="66"/>
        <v>0</v>
      </c>
      <c r="K52" s="77">
        <v>0</v>
      </c>
      <c r="L52" s="69">
        <f t="shared" si="68"/>
        <v>100000000</v>
      </c>
      <c r="M52" s="23">
        <f t="shared" si="67"/>
        <v>0</v>
      </c>
      <c r="N52" s="13"/>
      <c r="O52" s="13"/>
      <c r="P52" s="151"/>
      <c r="Q52" s="151"/>
      <c r="R52" s="13"/>
      <c r="S52" s="13"/>
      <c r="T52" s="13"/>
      <c r="U52" s="13"/>
      <c r="V52" s="13"/>
      <c r="W52" s="13"/>
      <c r="X52" s="13"/>
      <c r="Y52" s="118"/>
    </row>
    <row r="53" spans="1:25" s="47" customFormat="1" ht="15" x14ac:dyDescent="0.25">
      <c r="A53" s="75"/>
      <c r="B53" s="41" t="s">
        <v>63</v>
      </c>
      <c r="C53" s="42" t="s">
        <v>119</v>
      </c>
      <c r="D53" s="115">
        <f>D54+D55</f>
        <v>810000000</v>
      </c>
      <c r="E53" s="53"/>
      <c r="F53" s="115">
        <f t="shared" si="69"/>
        <v>810000000</v>
      </c>
      <c r="G53" s="117"/>
      <c r="H53" s="117"/>
      <c r="I53" s="117"/>
      <c r="J53" s="77"/>
      <c r="K53" s="77">
        <v>0</v>
      </c>
      <c r="L53" s="68">
        <f t="shared" si="68"/>
        <v>810000000</v>
      </c>
      <c r="M53" s="20">
        <v>0</v>
      </c>
      <c r="N53" s="13"/>
      <c r="O53" s="13"/>
      <c r="P53" s="151"/>
      <c r="Q53" s="151"/>
      <c r="R53" s="13"/>
      <c r="S53" s="13"/>
      <c r="T53" s="13"/>
      <c r="U53" s="13"/>
      <c r="V53" s="13"/>
      <c r="W53" s="13"/>
      <c r="X53" s="13"/>
      <c r="Y53" s="118"/>
    </row>
    <row r="54" spans="1:25" s="47" customFormat="1" x14ac:dyDescent="0.2">
      <c r="A54" s="75" t="s">
        <v>140</v>
      </c>
      <c r="B54" s="47" t="s">
        <v>64</v>
      </c>
      <c r="C54" s="46" t="s">
        <v>135</v>
      </c>
      <c r="D54" s="116">
        <v>10000000</v>
      </c>
      <c r="E54" s="53">
        <v>0</v>
      </c>
      <c r="F54" s="116">
        <f t="shared" si="69"/>
        <v>10000000</v>
      </c>
      <c r="G54" s="117">
        <f t="shared" si="63"/>
        <v>10000000</v>
      </c>
      <c r="H54" s="117">
        <f t="shared" si="64"/>
        <v>20000000</v>
      </c>
      <c r="I54" s="117">
        <f t="shared" si="65"/>
        <v>30000000</v>
      </c>
      <c r="J54" s="77">
        <f t="shared" si="66"/>
        <v>0</v>
      </c>
      <c r="K54" s="77">
        <v>0</v>
      </c>
      <c r="L54" s="69">
        <f t="shared" si="68"/>
        <v>10000000</v>
      </c>
      <c r="M54" s="23">
        <f t="shared" si="67"/>
        <v>0</v>
      </c>
      <c r="N54" s="13"/>
      <c r="O54" s="13"/>
      <c r="P54" s="151"/>
      <c r="Q54" s="151"/>
      <c r="R54" s="13"/>
      <c r="S54" s="13"/>
      <c r="T54" s="13"/>
      <c r="U54" s="13"/>
      <c r="V54" s="13"/>
      <c r="W54" s="13"/>
      <c r="X54" s="13"/>
      <c r="Y54" s="118"/>
    </row>
    <row r="55" spans="1:25" s="47" customFormat="1" x14ac:dyDescent="0.2">
      <c r="A55" s="75" t="s">
        <v>141</v>
      </c>
      <c r="B55" s="47" t="s">
        <v>134</v>
      </c>
      <c r="C55" s="46" t="s">
        <v>119</v>
      </c>
      <c r="D55" s="116">
        <v>800000000</v>
      </c>
      <c r="E55" s="53">
        <v>0</v>
      </c>
      <c r="F55" s="116">
        <f t="shared" si="69"/>
        <v>800000000</v>
      </c>
      <c r="G55" s="117">
        <f t="shared" si="63"/>
        <v>800000000</v>
      </c>
      <c r="H55" s="117">
        <f t="shared" si="64"/>
        <v>1600000000</v>
      </c>
      <c r="I55" s="117">
        <f t="shared" si="65"/>
        <v>2400000000</v>
      </c>
      <c r="J55" s="77">
        <f t="shared" si="66"/>
        <v>0</v>
      </c>
      <c r="K55" s="77">
        <v>0</v>
      </c>
      <c r="L55" s="69">
        <f t="shared" si="68"/>
        <v>800000000</v>
      </c>
      <c r="M55" s="23">
        <f t="shared" si="67"/>
        <v>0</v>
      </c>
      <c r="N55" s="13"/>
      <c r="O55" s="13"/>
      <c r="P55" s="151"/>
      <c r="Q55" s="151"/>
      <c r="R55" s="13"/>
      <c r="S55" s="13"/>
      <c r="T55" s="13"/>
      <c r="U55" s="13"/>
      <c r="V55" s="13"/>
      <c r="W55" s="13"/>
      <c r="X55" s="13"/>
      <c r="Y55" s="118"/>
    </row>
    <row r="56" spans="1:25" s="47" customFormat="1" ht="15" x14ac:dyDescent="0.25">
      <c r="A56" s="75"/>
      <c r="B56" s="41" t="s">
        <v>127</v>
      </c>
      <c r="C56" s="42" t="s">
        <v>153</v>
      </c>
      <c r="D56" s="115">
        <f>D57</f>
        <v>10000000</v>
      </c>
      <c r="E56" s="53"/>
      <c r="F56" s="115">
        <f>+F57</f>
        <v>0</v>
      </c>
      <c r="G56" s="117"/>
      <c r="H56" s="117"/>
      <c r="I56" s="117"/>
      <c r="J56" s="77">
        <f t="shared" si="66"/>
        <v>0</v>
      </c>
      <c r="K56" s="77">
        <v>0</v>
      </c>
      <c r="L56" s="68">
        <f t="shared" si="68"/>
        <v>0</v>
      </c>
      <c r="M56" s="20">
        <v>0</v>
      </c>
      <c r="N56" s="13"/>
      <c r="O56" s="13"/>
      <c r="P56" s="151"/>
      <c r="Q56" s="151"/>
      <c r="R56" s="13"/>
      <c r="S56" s="13"/>
      <c r="T56" s="13"/>
      <c r="U56" s="13"/>
      <c r="V56" s="13"/>
      <c r="W56" s="13"/>
      <c r="X56" s="13"/>
      <c r="Y56" s="118"/>
    </row>
    <row r="57" spans="1:25" s="47" customFormat="1" x14ac:dyDescent="0.2">
      <c r="A57" s="75" t="s">
        <v>140</v>
      </c>
      <c r="B57" s="47" t="s">
        <v>117</v>
      </c>
      <c r="C57" s="46" t="s">
        <v>118</v>
      </c>
      <c r="D57" s="116">
        <v>10000000</v>
      </c>
      <c r="E57" s="53">
        <v>-10000000</v>
      </c>
      <c r="F57" s="116">
        <f t="shared" si="69"/>
        <v>0</v>
      </c>
      <c r="G57" s="77">
        <f t="shared" si="63"/>
        <v>-10000000</v>
      </c>
      <c r="H57" s="77">
        <f t="shared" si="64"/>
        <v>-10000000</v>
      </c>
      <c r="I57" s="77">
        <f t="shared" si="65"/>
        <v>-20000000</v>
      </c>
      <c r="J57" s="77">
        <f t="shared" si="66"/>
        <v>0</v>
      </c>
      <c r="K57" s="77">
        <v>0</v>
      </c>
      <c r="L57" s="69">
        <f t="shared" si="68"/>
        <v>0</v>
      </c>
      <c r="M57" s="23">
        <v>0</v>
      </c>
      <c r="N57" s="13"/>
      <c r="O57" s="13"/>
      <c r="P57" s="151"/>
      <c r="Q57" s="151"/>
      <c r="R57" s="13"/>
      <c r="S57" s="13"/>
      <c r="T57" s="13"/>
      <c r="U57" s="13"/>
      <c r="V57" s="13"/>
      <c r="W57" s="13"/>
      <c r="X57" s="13"/>
      <c r="Y57" s="118"/>
    </row>
    <row r="58" spans="1:25" s="47" customFormat="1" ht="15" x14ac:dyDescent="0.25">
      <c r="A58" s="75"/>
      <c r="B58" s="41" t="s">
        <v>65</v>
      </c>
      <c r="C58" s="42" t="s">
        <v>152</v>
      </c>
      <c r="D58" s="115">
        <f>D59+D60</f>
        <v>190000000</v>
      </c>
      <c r="E58" s="53"/>
      <c r="F58" s="115">
        <f t="shared" si="69"/>
        <v>190000000</v>
      </c>
      <c r="G58" s="77"/>
      <c r="H58" s="77"/>
      <c r="I58" s="77"/>
      <c r="J58" s="77">
        <f t="shared" si="66"/>
        <v>0</v>
      </c>
      <c r="K58" s="77">
        <v>0</v>
      </c>
      <c r="L58" s="68">
        <f t="shared" si="68"/>
        <v>190000000</v>
      </c>
      <c r="M58" s="20">
        <v>0</v>
      </c>
      <c r="N58" s="13"/>
      <c r="O58" s="13"/>
      <c r="P58" s="151"/>
      <c r="Q58" s="151"/>
      <c r="R58" s="13"/>
      <c r="S58" s="13"/>
      <c r="T58" s="13"/>
      <c r="U58" s="13"/>
      <c r="V58" s="13"/>
      <c r="W58" s="13"/>
      <c r="X58" s="13"/>
      <c r="Y58" s="118"/>
    </row>
    <row r="59" spans="1:25" s="47" customFormat="1" x14ac:dyDescent="0.2">
      <c r="A59" s="75" t="s">
        <v>140</v>
      </c>
      <c r="B59" s="47" t="s">
        <v>5</v>
      </c>
      <c r="C59" s="46" t="s">
        <v>66</v>
      </c>
      <c r="D59" s="116">
        <v>100000000</v>
      </c>
      <c r="E59" s="53">
        <v>0</v>
      </c>
      <c r="F59" s="116">
        <f t="shared" si="69"/>
        <v>100000000</v>
      </c>
      <c r="G59" s="77">
        <f t="shared" si="63"/>
        <v>100000000</v>
      </c>
      <c r="H59" s="77">
        <f t="shared" si="64"/>
        <v>200000000</v>
      </c>
      <c r="I59" s="77">
        <f t="shared" si="65"/>
        <v>300000000</v>
      </c>
      <c r="J59" s="77">
        <f t="shared" si="66"/>
        <v>0</v>
      </c>
      <c r="K59" s="77">
        <v>0</v>
      </c>
      <c r="L59" s="69">
        <f t="shared" si="68"/>
        <v>100000000</v>
      </c>
      <c r="M59" s="23">
        <f t="shared" si="67"/>
        <v>0</v>
      </c>
      <c r="N59" s="13"/>
      <c r="O59" s="13"/>
      <c r="P59" s="151"/>
      <c r="Q59" s="151"/>
      <c r="R59" s="13"/>
      <c r="S59" s="13"/>
      <c r="T59" s="13"/>
      <c r="U59" s="13"/>
      <c r="V59" s="13"/>
      <c r="W59" s="13"/>
      <c r="X59" s="13"/>
      <c r="Y59" s="118"/>
    </row>
    <row r="60" spans="1:25" s="47" customFormat="1" x14ac:dyDescent="0.2">
      <c r="A60" s="75" t="s">
        <v>140</v>
      </c>
      <c r="B60" s="47" t="s">
        <v>115</v>
      </c>
      <c r="C60" s="46" t="s">
        <v>116</v>
      </c>
      <c r="D60" s="116">
        <v>90000000</v>
      </c>
      <c r="E60" s="53">
        <v>0</v>
      </c>
      <c r="F60" s="116">
        <f t="shared" si="69"/>
        <v>90000000</v>
      </c>
      <c r="G60" s="77">
        <f t="shared" si="63"/>
        <v>90000000</v>
      </c>
      <c r="H60" s="77">
        <f t="shared" si="64"/>
        <v>180000000</v>
      </c>
      <c r="I60" s="77">
        <f t="shared" si="65"/>
        <v>270000000</v>
      </c>
      <c r="J60" s="77">
        <f t="shared" si="66"/>
        <v>0</v>
      </c>
      <c r="K60" s="77">
        <v>0</v>
      </c>
      <c r="L60" s="69">
        <f t="shared" si="68"/>
        <v>90000000</v>
      </c>
      <c r="M60" s="23">
        <f t="shared" si="67"/>
        <v>0</v>
      </c>
      <c r="N60" s="13"/>
      <c r="O60" s="13"/>
      <c r="P60" s="151"/>
      <c r="Q60" s="151"/>
      <c r="R60" s="13"/>
      <c r="S60" s="13"/>
      <c r="T60" s="13"/>
      <c r="U60" s="13"/>
      <c r="V60" s="13"/>
      <c r="W60" s="13"/>
      <c r="X60" s="13"/>
      <c r="Y60" s="118"/>
    </row>
    <row r="61" spans="1:25" s="47" customFormat="1" ht="15" x14ac:dyDescent="0.25">
      <c r="A61" s="75"/>
      <c r="B61" s="41" t="s">
        <v>107</v>
      </c>
      <c r="C61" s="42" t="s">
        <v>108</v>
      </c>
      <c r="D61" s="115">
        <f>D62</f>
        <v>15000000</v>
      </c>
      <c r="E61" s="53"/>
      <c r="F61" s="115">
        <f>+F62</f>
        <v>0</v>
      </c>
      <c r="G61" s="77"/>
      <c r="H61" s="77"/>
      <c r="I61" s="77"/>
      <c r="J61" s="77">
        <f t="shared" si="66"/>
        <v>0</v>
      </c>
      <c r="K61" s="77">
        <v>0</v>
      </c>
      <c r="L61" s="68">
        <f t="shared" si="68"/>
        <v>0</v>
      </c>
      <c r="M61" s="20">
        <v>0</v>
      </c>
      <c r="N61" s="13"/>
      <c r="O61" s="13"/>
      <c r="P61" s="151"/>
      <c r="Q61" s="151"/>
      <c r="R61" s="13"/>
      <c r="S61" s="13"/>
      <c r="T61" s="13"/>
      <c r="U61" s="13"/>
      <c r="V61" s="13"/>
      <c r="W61" s="13"/>
      <c r="X61" s="13"/>
      <c r="Y61" s="118"/>
    </row>
    <row r="62" spans="1:25" s="47" customFormat="1" x14ac:dyDescent="0.2">
      <c r="A62" s="75" t="s">
        <v>140</v>
      </c>
      <c r="B62" s="47" t="s">
        <v>125</v>
      </c>
      <c r="C62" s="46" t="s">
        <v>158</v>
      </c>
      <c r="D62" s="129">
        <v>15000000</v>
      </c>
      <c r="E62" s="53">
        <v>-15000000</v>
      </c>
      <c r="F62" s="116">
        <f t="shared" si="69"/>
        <v>0</v>
      </c>
      <c r="G62" s="77">
        <f t="shared" si="63"/>
        <v>-15000000</v>
      </c>
      <c r="H62" s="77">
        <f t="shared" si="64"/>
        <v>-15000000</v>
      </c>
      <c r="I62" s="77">
        <f t="shared" si="65"/>
        <v>-30000000</v>
      </c>
      <c r="J62" s="77">
        <f t="shared" si="66"/>
        <v>0</v>
      </c>
      <c r="K62" s="77">
        <v>0</v>
      </c>
      <c r="L62" s="69">
        <f t="shared" si="68"/>
        <v>0</v>
      </c>
      <c r="M62" s="23">
        <v>0</v>
      </c>
      <c r="N62" s="13"/>
      <c r="O62" s="13"/>
      <c r="P62" s="151"/>
      <c r="Q62" s="151"/>
      <c r="R62" s="13"/>
      <c r="S62" s="13"/>
      <c r="T62" s="13"/>
      <c r="U62" s="13"/>
      <c r="V62" s="13"/>
      <c r="W62" s="13"/>
      <c r="X62" s="13"/>
      <c r="Y62" s="118"/>
    </row>
    <row r="63" spans="1:25" s="47" customFormat="1" ht="15" x14ac:dyDescent="0.25">
      <c r="A63" s="75"/>
      <c r="B63" s="41" t="s">
        <v>154</v>
      </c>
      <c r="C63" s="42" t="s">
        <v>155</v>
      </c>
      <c r="D63" s="130">
        <f>D64</f>
        <v>14000000</v>
      </c>
      <c r="E63" s="53">
        <v>0</v>
      </c>
      <c r="F63" s="115">
        <f>+F64</f>
        <v>0</v>
      </c>
      <c r="G63" s="77"/>
      <c r="H63" s="77"/>
      <c r="I63" s="77"/>
      <c r="J63" s="77">
        <f t="shared" si="66"/>
        <v>0</v>
      </c>
      <c r="K63" s="77">
        <v>0</v>
      </c>
      <c r="L63" s="68">
        <f t="shared" si="68"/>
        <v>0</v>
      </c>
      <c r="M63" s="20">
        <v>0</v>
      </c>
      <c r="N63" s="13"/>
      <c r="O63" s="13"/>
      <c r="P63" s="151"/>
      <c r="Q63" s="151"/>
      <c r="R63" s="13"/>
      <c r="S63" s="13"/>
      <c r="T63" s="13"/>
      <c r="U63" s="13"/>
      <c r="V63" s="13"/>
      <c r="W63" s="13"/>
      <c r="X63" s="13"/>
      <c r="Y63" s="118"/>
    </row>
    <row r="64" spans="1:25" s="47" customFormat="1" x14ac:dyDescent="0.2">
      <c r="A64" s="75" t="s">
        <v>140</v>
      </c>
      <c r="B64" s="47" t="s">
        <v>136</v>
      </c>
      <c r="C64" s="46" t="s">
        <v>114</v>
      </c>
      <c r="D64" s="129">
        <v>14000000</v>
      </c>
      <c r="E64" s="53">
        <v>-14000000</v>
      </c>
      <c r="F64" s="116">
        <f t="shared" si="69"/>
        <v>0</v>
      </c>
      <c r="G64" s="77">
        <f t="shared" si="63"/>
        <v>-14000000</v>
      </c>
      <c r="H64" s="77">
        <f t="shared" si="64"/>
        <v>-14000000</v>
      </c>
      <c r="I64" s="77">
        <f t="shared" si="65"/>
        <v>-28000000</v>
      </c>
      <c r="J64" s="77">
        <f t="shared" si="66"/>
        <v>0</v>
      </c>
      <c r="K64" s="77">
        <v>0</v>
      </c>
      <c r="L64" s="69">
        <f t="shared" si="68"/>
        <v>0</v>
      </c>
      <c r="M64" s="23">
        <v>0</v>
      </c>
      <c r="N64" s="13"/>
      <c r="O64" s="13"/>
      <c r="P64" s="151"/>
      <c r="Q64" s="151"/>
      <c r="R64" s="13"/>
      <c r="S64" s="13"/>
      <c r="T64" s="13"/>
      <c r="U64" s="13"/>
      <c r="V64" s="13"/>
      <c r="W64" s="13"/>
      <c r="X64" s="13"/>
      <c r="Y64" s="118"/>
    </row>
    <row r="65" spans="1:25" s="44" customFormat="1" ht="15" x14ac:dyDescent="0.25">
      <c r="A65" s="183"/>
      <c r="B65" s="41" t="s">
        <v>92</v>
      </c>
      <c r="C65" s="42" t="s">
        <v>93</v>
      </c>
      <c r="D65" s="130">
        <f>D66+D68+D70</f>
        <v>120000000</v>
      </c>
      <c r="E65" s="52">
        <f>E66+E68+E70</f>
        <v>-35000000</v>
      </c>
      <c r="F65" s="115">
        <f t="shared" si="69"/>
        <v>85000000</v>
      </c>
      <c r="G65" s="103">
        <f t="shared" si="63"/>
        <v>50000000</v>
      </c>
      <c r="H65" s="103">
        <f t="shared" si="64"/>
        <v>135000000</v>
      </c>
      <c r="I65" s="103">
        <f t="shared" si="65"/>
        <v>185000000</v>
      </c>
      <c r="J65" s="103">
        <f t="shared" si="66"/>
        <v>0</v>
      </c>
      <c r="K65" s="103">
        <v>0</v>
      </c>
      <c r="L65" s="68">
        <f t="shared" si="68"/>
        <v>85000000</v>
      </c>
      <c r="M65" s="20">
        <f t="shared" si="67"/>
        <v>0</v>
      </c>
      <c r="N65" s="43"/>
      <c r="O65" s="43"/>
      <c r="P65" s="153"/>
      <c r="Q65" s="153"/>
      <c r="R65" s="43"/>
      <c r="S65" s="43"/>
      <c r="T65" s="43"/>
      <c r="U65" s="43"/>
      <c r="V65" s="43"/>
      <c r="W65" s="43"/>
      <c r="X65" s="43"/>
      <c r="Y65" s="149"/>
    </row>
    <row r="66" spans="1:25" s="44" customFormat="1" ht="15" x14ac:dyDescent="0.25">
      <c r="A66" s="75"/>
      <c r="B66" s="41" t="s">
        <v>67</v>
      </c>
      <c r="C66" s="42" t="s">
        <v>68</v>
      </c>
      <c r="D66" s="130">
        <f>D67</f>
        <v>25000000</v>
      </c>
      <c r="E66" s="52">
        <f>E67</f>
        <v>-25000000</v>
      </c>
      <c r="F66" s="115">
        <f t="shared" si="69"/>
        <v>0</v>
      </c>
      <c r="G66" s="103">
        <f t="shared" si="63"/>
        <v>-25000000</v>
      </c>
      <c r="H66" s="103">
        <f t="shared" si="64"/>
        <v>-25000000</v>
      </c>
      <c r="I66" s="103">
        <f t="shared" si="65"/>
        <v>-50000000</v>
      </c>
      <c r="J66" s="103">
        <f t="shared" si="66"/>
        <v>0</v>
      </c>
      <c r="K66" s="103">
        <v>0</v>
      </c>
      <c r="L66" s="68">
        <f t="shared" si="68"/>
        <v>0</v>
      </c>
      <c r="M66" s="20">
        <v>0</v>
      </c>
      <c r="N66" s="43"/>
      <c r="O66" s="43"/>
      <c r="P66" s="153"/>
      <c r="Q66" s="153"/>
      <c r="R66" s="43"/>
      <c r="S66" s="43"/>
      <c r="T66" s="43"/>
      <c r="U66" s="43"/>
      <c r="V66" s="43"/>
      <c r="W66" s="43"/>
      <c r="X66" s="43"/>
      <c r="Y66" s="149"/>
    </row>
    <row r="67" spans="1:25" s="47" customFormat="1" ht="15" x14ac:dyDescent="0.25">
      <c r="A67" s="75" t="s">
        <v>140</v>
      </c>
      <c r="B67" s="47" t="s">
        <v>94</v>
      </c>
      <c r="C67" s="113" t="s">
        <v>95</v>
      </c>
      <c r="D67" s="131">
        <v>25000000</v>
      </c>
      <c r="E67" s="53">
        <v>-25000000</v>
      </c>
      <c r="F67" s="116">
        <f t="shared" si="69"/>
        <v>0</v>
      </c>
      <c r="G67" s="77">
        <f t="shared" si="63"/>
        <v>-25000000</v>
      </c>
      <c r="H67" s="77">
        <f t="shared" si="64"/>
        <v>-25000000</v>
      </c>
      <c r="I67" s="77">
        <f t="shared" si="65"/>
        <v>-50000000</v>
      </c>
      <c r="J67" s="77">
        <f t="shared" si="66"/>
        <v>0</v>
      </c>
      <c r="K67" s="77">
        <v>0</v>
      </c>
      <c r="L67" s="69">
        <f t="shared" si="68"/>
        <v>0</v>
      </c>
      <c r="M67" s="23">
        <v>0</v>
      </c>
      <c r="N67" s="13"/>
      <c r="O67" s="13"/>
      <c r="P67" s="151"/>
      <c r="Q67" s="151"/>
      <c r="R67" s="13"/>
      <c r="S67" s="13"/>
      <c r="T67" s="13"/>
      <c r="U67" s="13"/>
      <c r="V67" s="13"/>
      <c r="W67" s="13"/>
      <c r="X67" s="13"/>
      <c r="Y67" s="118"/>
    </row>
    <row r="68" spans="1:25" s="44" customFormat="1" ht="15" x14ac:dyDescent="0.25">
      <c r="A68" s="75"/>
      <c r="B68" s="41" t="s">
        <v>70</v>
      </c>
      <c r="C68" s="42" t="s">
        <v>69</v>
      </c>
      <c r="D68" s="130">
        <f>D69</f>
        <v>10000000</v>
      </c>
      <c r="E68" s="52">
        <f>E69</f>
        <v>-10000000</v>
      </c>
      <c r="F68" s="115">
        <f t="shared" si="69"/>
        <v>0</v>
      </c>
      <c r="G68" s="103">
        <f t="shared" si="63"/>
        <v>-10000000</v>
      </c>
      <c r="H68" s="103">
        <f t="shared" si="64"/>
        <v>-10000000</v>
      </c>
      <c r="I68" s="103">
        <f t="shared" si="65"/>
        <v>-20000000</v>
      </c>
      <c r="J68" s="103">
        <f t="shared" si="66"/>
        <v>0</v>
      </c>
      <c r="K68" s="103">
        <v>0</v>
      </c>
      <c r="L68" s="68">
        <f t="shared" si="68"/>
        <v>0</v>
      </c>
      <c r="M68" s="23">
        <v>0</v>
      </c>
      <c r="N68" s="43"/>
      <c r="O68" s="43"/>
      <c r="P68" s="153"/>
      <c r="Q68" s="153"/>
      <c r="R68" s="43"/>
      <c r="S68" s="43"/>
      <c r="T68" s="43"/>
      <c r="U68" s="43"/>
      <c r="V68" s="43"/>
      <c r="W68" s="43"/>
      <c r="X68" s="43"/>
      <c r="Y68" s="149"/>
    </row>
    <row r="69" spans="1:25" s="47" customFormat="1" ht="15" x14ac:dyDescent="0.25">
      <c r="A69" s="75" t="s">
        <v>140</v>
      </c>
      <c r="B69" s="47" t="s">
        <v>7</v>
      </c>
      <c r="C69" s="113" t="s">
        <v>71</v>
      </c>
      <c r="D69" s="131">
        <v>10000000</v>
      </c>
      <c r="E69" s="53">
        <v>-10000000</v>
      </c>
      <c r="F69" s="116">
        <f t="shared" si="69"/>
        <v>0</v>
      </c>
      <c r="G69" s="77">
        <f t="shared" si="63"/>
        <v>-10000000</v>
      </c>
      <c r="H69" s="77">
        <f t="shared" si="64"/>
        <v>-10000000</v>
      </c>
      <c r="I69" s="77">
        <f t="shared" si="65"/>
        <v>-20000000</v>
      </c>
      <c r="J69" s="77">
        <f t="shared" si="66"/>
        <v>0</v>
      </c>
      <c r="K69" s="77">
        <v>0</v>
      </c>
      <c r="L69" s="69">
        <f t="shared" si="68"/>
        <v>0</v>
      </c>
      <c r="M69" s="23">
        <v>0</v>
      </c>
      <c r="N69" s="13"/>
      <c r="O69" s="13"/>
      <c r="P69" s="151"/>
      <c r="Q69" s="151"/>
      <c r="R69" s="13"/>
      <c r="S69" s="13"/>
      <c r="T69" s="13"/>
      <c r="U69" s="13"/>
      <c r="V69" s="13"/>
      <c r="W69" s="13"/>
      <c r="X69" s="13"/>
      <c r="Y69" s="118"/>
    </row>
    <row r="70" spans="1:25" s="44" customFormat="1" ht="15" x14ac:dyDescent="0.25">
      <c r="A70" s="75"/>
      <c r="B70" s="111" t="s">
        <v>72</v>
      </c>
      <c r="C70" s="42" t="s">
        <v>126</v>
      </c>
      <c r="D70" s="130">
        <f>D71+D72+D73+D74</f>
        <v>85000000</v>
      </c>
      <c r="E70" s="52">
        <v>0</v>
      </c>
      <c r="F70" s="115">
        <f>D70+E70</f>
        <v>85000000</v>
      </c>
      <c r="G70" s="103">
        <f t="shared" si="63"/>
        <v>85000000</v>
      </c>
      <c r="H70" s="103">
        <f t="shared" si="64"/>
        <v>170000000</v>
      </c>
      <c r="I70" s="103">
        <f t="shared" si="65"/>
        <v>255000000</v>
      </c>
      <c r="J70" s="103">
        <f t="shared" si="66"/>
        <v>0</v>
      </c>
      <c r="K70" s="103">
        <v>0</v>
      </c>
      <c r="L70" s="68">
        <f t="shared" si="68"/>
        <v>85000000</v>
      </c>
      <c r="M70" s="20">
        <f t="shared" si="67"/>
        <v>0</v>
      </c>
      <c r="N70" s="43"/>
      <c r="O70" s="43"/>
      <c r="P70" s="153"/>
      <c r="Q70" s="153"/>
      <c r="R70" s="43"/>
      <c r="S70" s="43"/>
      <c r="T70" s="43"/>
      <c r="U70" s="43"/>
      <c r="V70" s="43"/>
      <c r="W70" s="43"/>
      <c r="X70" s="43"/>
      <c r="Y70" s="149"/>
    </row>
    <row r="71" spans="1:25" s="47" customFormat="1" x14ac:dyDescent="0.2">
      <c r="A71" s="75" t="s">
        <v>140</v>
      </c>
      <c r="B71" s="47" t="s">
        <v>6</v>
      </c>
      <c r="C71" s="46" t="s">
        <v>142</v>
      </c>
      <c r="D71" s="129">
        <v>10000000</v>
      </c>
      <c r="E71" s="53">
        <v>0</v>
      </c>
      <c r="F71" s="116">
        <f t="shared" si="69"/>
        <v>10000000</v>
      </c>
      <c r="G71" s="77">
        <f t="shared" si="63"/>
        <v>10000000</v>
      </c>
      <c r="H71" s="77">
        <f t="shared" si="64"/>
        <v>20000000</v>
      </c>
      <c r="I71" s="77">
        <f t="shared" si="65"/>
        <v>30000000</v>
      </c>
      <c r="J71" s="77">
        <f t="shared" si="66"/>
        <v>0</v>
      </c>
      <c r="K71" s="77">
        <v>0</v>
      </c>
      <c r="L71" s="69">
        <f t="shared" si="68"/>
        <v>10000000</v>
      </c>
      <c r="M71" s="23">
        <f t="shared" si="67"/>
        <v>0</v>
      </c>
      <c r="N71" s="13"/>
      <c r="O71" s="13"/>
      <c r="P71" s="151"/>
      <c r="Q71" s="151"/>
      <c r="R71" s="13"/>
      <c r="S71" s="13"/>
      <c r="T71" s="13"/>
      <c r="U71" s="13"/>
      <c r="V71" s="13"/>
      <c r="W71" s="13"/>
      <c r="X71" s="13"/>
      <c r="Y71" s="118"/>
    </row>
    <row r="72" spans="1:25" s="47" customFormat="1" ht="15" x14ac:dyDescent="0.25">
      <c r="A72" s="75" t="s">
        <v>140</v>
      </c>
      <c r="B72" s="47" t="s">
        <v>75</v>
      </c>
      <c r="C72" s="113" t="s">
        <v>137</v>
      </c>
      <c r="D72" s="131">
        <v>5000000</v>
      </c>
      <c r="E72" s="53">
        <v>0</v>
      </c>
      <c r="F72" s="116">
        <f t="shared" si="69"/>
        <v>5000000</v>
      </c>
      <c r="G72" s="77">
        <f t="shared" si="63"/>
        <v>5000000</v>
      </c>
      <c r="H72" s="77">
        <f t="shared" si="64"/>
        <v>10000000</v>
      </c>
      <c r="I72" s="77">
        <f t="shared" si="65"/>
        <v>15000000</v>
      </c>
      <c r="J72" s="77">
        <f t="shared" si="66"/>
        <v>0</v>
      </c>
      <c r="K72" s="77">
        <v>0</v>
      </c>
      <c r="L72" s="69">
        <f t="shared" si="68"/>
        <v>5000000</v>
      </c>
      <c r="M72" s="23">
        <f t="shared" si="67"/>
        <v>0</v>
      </c>
      <c r="N72" s="13"/>
      <c r="O72" s="13"/>
      <c r="P72" s="151"/>
      <c r="Q72" s="151"/>
      <c r="R72" s="13"/>
      <c r="S72" s="13"/>
      <c r="T72" s="13"/>
      <c r="U72" s="13"/>
      <c r="V72" s="13"/>
      <c r="W72" s="13"/>
      <c r="X72" s="13"/>
      <c r="Y72" s="118"/>
    </row>
    <row r="73" spans="1:25" s="47" customFormat="1" ht="15" x14ac:dyDescent="0.25">
      <c r="A73" s="75" t="s">
        <v>140</v>
      </c>
      <c r="B73" s="47" t="s">
        <v>73</v>
      </c>
      <c r="C73" s="113" t="s">
        <v>74</v>
      </c>
      <c r="D73" s="131">
        <v>60000000</v>
      </c>
      <c r="E73" s="53">
        <v>0</v>
      </c>
      <c r="F73" s="116">
        <f t="shared" si="69"/>
        <v>60000000</v>
      </c>
      <c r="G73" s="77">
        <f t="shared" si="63"/>
        <v>60000000</v>
      </c>
      <c r="H73" s="77">
        <f t="shared" si="64"/>
        <v>120000000</v>
      </c>
      <c r="I73" s="77">
        <f t="shared" si="65"/>
        <v>180000000</v>
      </c>
      <c r="J73" s="77">
        <f t="shared" si="66"/>
        <v>0</v>
      </c>
      <c r="K73" s="77">
        <v>0</v>
      </c>
      <c r="L73" s="69">
        <f t="shared" si="68"/>
        <v>60000000</v>
      </c>
      <c r="M73" s="23">
        <f t="shared" si="67"/>
        <v>0</v>
      </c>
      <c r="N73" s="13"/>
      <c r="O73" s="13"/>
      <c r="P73" s="151"/>
      <c r="Q73" s="151"/>
      <c r="R73" s="13"/>
      <c r="S73" s="13"/>
      <c r="T73" s="13"/>
      <c r="U73" s="13"/>
      <c r="V73" s="13"/>
      <c r="W73" s="13"/>
      <c r="X73" s="13"/>
      <c r="Y73" s="118"/>
    </row>
    <row r="74" spans="1:25" s="47" customFormat="1" ht="15" x14ac:dyDescent="0.25">
      <c r="A74" s="75" t="s">
        <v>140</v>
      </c>
      <c r="B74" s="47" t="s">
        <v>9</v>
      </c>
      <c r="C74" s="113" t="s">
        <v>138</v>
      </c>
      <c r="D74" s="131">
        <v>10000000</v>
      </c>
      <c r="E74" s="53">
        <v>0</v>
      </c>
      <c r="F74" s="116">
        <f t="shared" si="69"/>
        <v>10000000</v>
      </c>
      <c r="G74" s="77">
        <f t="shared" si="63"/>
        <v>10000000</v>
      </c>
      <c r="H74" s="77">
        <f t="shared" si="64"/>
        <v>20000000</v>
      </c>
      <c r="I74" s="77">
        <f t="shared" si="65"/>
        <v>30000000</v>
      </c>
      <c r="J74" s="77">
        <f t="shared" si="66"/>
        <v>0</v>
      </c>
      <c r="K74" s="77">
        <v>0</v>
      </c>
      <c r="L74" s="69">
        <f t="shared" si="68"/>
        <v>10000000</v>
      </c>
      <c r="M74" s="23">
        <f t="shared" si="67"/>
        <v>0</v>
      </c>
      <c r="N74" s="13"/>
      <c r="O74" s="13"/>
      <c r="P74" s="151"/>
      <c r="Q74" s="151"/>
      <c r="R74" s="13"/>
      <c r="S74" s="13"/>
      <c r="T74" s="13"/>
      <c r="U74" s="13"/>
      <c r="V74" s="13"/>
      <c r="W74" s="13"/>
      <c r="X74" s="13"/>
      <c r="Y74" s="118"/>
    </row>
    <row r="75" spans="1:25" s="44" customFormat="1" ht="15" x14ac:dyDescent="0.25">
      <c r="A75" s="75"/>
      <c r="B75" s="114" t="s">
        <v>1</v>
      </c>
      <c r="C75" s="42" t="s">
        <v>78</v>
      </c>
      <c r="D75" s="130">
        <f>D76+D80</f>
        <v>245000000</v>
      </c>
      <c r="E75" s="130">
        <f>E76+E80</f>
        <v>74000000</v>
      </c>
      <c r="F75" s="115">
        <f t="shared" si="69"/>
        <v>319000000</v>
      </c>
      <c r="G75" s="103">
        <f t="shared" si="63"/>
        <v>393000000</v>
      </c>
      <c r="H75" s="103">
        <f t="shared" si="64"/>
        <v>712000000</v>
      </c>
      <c r="I75" s="103">
        <f t="shared" si="65"/>
        <v>1105000000</v>
      </c>
      <c r="J75" s="103">
        <f t="shared" si="66"/>
        <v>0</v>
      </c>
      <c r="K75" s="103">
        <f>K76</f>
        <v>0</v>
      </c>
      <c r="L75" s="68">
        <f t="shared" si="68"/>
        <v>319000000</v>
      </c>
      <c r="M75" s="20">
        <f t="shared" si="67"/>
        <v>0</v>
      </c>
      <c r="N75" s="43"/>
      <c r="O75" s="43"/>
      <c r="P75" s="153"/>
      <c r="Q75" s="153"/>
      <c r="R75" s="43"/>
      <c r="S75" s="43"/>
      <c r="T75" s="43"/>
      <c r="U75" s="43"/>
      <c r="V75" s="43"/>
      <c r="W75" s="43"/>
      <c r="X75" s="43"/>
      <c r="Y75" s="149"/>
    </row>
    <row r="76" spans="1:25" s="44" customFormat="1" ht="15" x14ac:dyDescent="0.25">
      <c r="A76" s="75"/>
      <c r="B76" s="44" t="s">
        <v>79</v>
      </c>
      <c r="C76" s="44" t="s">
        <v>80</v>
      </c>
      <c r="D76" s="130">
        <f>D77+D78+D79</f>
        <v>228000000</v>
      </c>
      <c r="E76" s="130">
        <f>E77+E78+E79</f>
        <v>74000000</v>
      </c>
      <c r="F76" s="115">
        <f>F77+F78+F79</f>
        <v>302000000</v>
      </c>
      <c r="G76" s="103">
        <f t="shared" si="63"/>
        <v>376000000</v>
      </c>
      <c r="H76" s="103">
        <f t="shared" si="64"/>
        <v>678000000</v>
      </c>
      <c r="I76" s="103">
        <f t="shared" si="65"/>
        <v>1054000000</v>
      </c>
      <c r="J76" s="103">
        <f t="shared" si="66"/>
        <v>0</v>
      </c>
      <c r="K76" s="103">
        <f>K78+K79+K81</f>
        <v>0</v>
      </c>
      <c r="L76" s="68">
        <f t="shared" si="68"/>
        <v>302000000</v>
      </c>
      <c r="M76" s="20">
        <f t="shared" si="67"/>
        <v>0</v>
      </c>
      <c r="N76" s="43"/>
      <c r="O76" s="43"/>
      <c r="P76" s="153"/>
      <c r="Q76" s="153"/>
      <c r="R76" s="43"/>
      <c r="S76" s="43"/>
      <c r="T76" s="43"/>
      <c r="U76" s="43"/>
      <c r="V76" s="43"/>
      <c r="W76" s="43"/>
      <c r="X76" s="43"/>
      <c r="Y76" s="149"/>
    </row>
    <row r="77" spans="1:25" s="44" customFormat="1" ht="15" x14ac:dyDescent="0.25">
      <c r="A77" s="75" t="s">
        <v>140</v>
      </c>
      <c r="B77" s="47" t="s">
        <v>97</v>
      </c>
      <c r="C77" s="47" t="s">
        <v>109</v>
      </c>
      <c r="D77" s="53">
        <v>0</v>
      </c>
      <c r="E77" s="53">
        <v>0</v>
      </c>
      <c r="F77" s="116">
        <f t="shared" si="69"/>
        <v>0</v>
      </c>
      <c r="G77" s="103"/>
      <c r="H77" s="103"/>
      <c r="I77" s="103"/>
      <c r="J77" s="103"/>
      <c r="K77" s="103">
        <v>0</v>
      </c>
      <c r="L77" s="77">
        <f t="shared" si="68"/>
        <v>0</v>
      </c>
      <c r="M77" s="23">
        <v>0</v>
      </c>
      <c r="N77" s="43"/>
      <c r="O77" s="43"/>
      <c r="P77" s="153"/>
      <c r="Q77" s="153"/>
      <c r="R77" s="43"/>
      <c r="S77" s="43"/>
      <c r="T77" s="43"/>
      <c r="U77" s="43"/>
      <c r="V77" s="43"/>
      <c r="W77" s="43"/>
      <c r="X77" s="43"/>
      <c r="Y77" s="149"/>
    </row>
    <row r="78" spans="1:25" s="47" customFormat="1" ht="15" x14ac:dyDescent="0.25">
      <c r="A78" s="75" t="s">
        <v>140</v>
      </c>
      <c r="B78" s="47" t="s">
        <v>81</v>
      </c>
      <c r="C78" s="113" t="s">
        <v>82</v>
      </c>
      <c r="D78" s="131">
        <v>28000000</v>
      </c>
      <c r="E78" s="53">
        <v>234000000</v>
      </c>
      <c r="F78" s="116">
        <f t="shared" si="69"/>
        <v>262000000</v>
      </c>
      <c r="G78" s="77">
        <f t="shared" si="63"/>
        <v>496000000</v>
      </c>
      <c r="H78" s="77">
        <f t="shared" si="64"/>
        <v>758000000</v>
      </c>
      <c r="I78" s="77">
        <f t="shared" si="65"/>
        <v>1254000000</v>
      </c>
      <c r="J78" s="77">
        <f t="shared" si="66"/>
        <v>0</v>
      </c>
      <c r="K78" s="77">
        <v>0</v>
      </c>
      <c r="L78" s="69">
        <f t="shared" si="68"/>
        <v>262000000</v>
      </c>
      <c r="M78" s="23">
        <f t="shared" si="67"/>
        <v>0</v>
      </c>
      <c r="N78" s="13"/>
      <c r="O78" s="13"/>
      <c r="P78" s="151"/>
      <c r="Q78" s="151"/>
      <c r="R78" s="13"/>
      <c r="S78" s="13"/>
      <c r="T78" s="13"/>
      <c r="U78" s="13"/>
      <c r="V78" s="13"/>
      <c r="W78" s="13"/>
      <c r="X78" s="13"/>
      <c r="Y78" s="118"/>
    </row>
    <row r="79" spans="1:25" s="47" customFormat="1" ht="15" x14ac:dyDescent="0.25">
      <c r="A79" s="75" t="s">
        <v>140</v>
      </c>
      <c r="B79" s="47" t="s">
        <v>83</v>
      </c>
      <c r="C79" s="113" t="s">
        <v>139</v>
      </c>
      <c r="D79" s="131">
        <v>200000000</v>
      </c>
      <c r="E79" s="53">
        <v>-160000000</v>
      </c>
      <c r="F79" s="116">
        <f t="shared" si="69"/>
        <v>40000000</v>
      </c>
      <c r="G79" s="77">
        <f t="shared" si="63"/>
        <v>-120000000</v>
      </c>
      <c r="H79" s="77">
        <f t="shared" si="64"/>
        <v>-80000000</v>
      </c>
      <c r="I79" s="77">
        <f t="shared" si="65"/>
        <v>-200000000</v>
      </c>
      <c r="J79" s="77">
        <f t="shared" si="66"/>
        <v>0</v>
      </c>
      <c r="K79" s="77">
        <v>0</v>
      </c>
      <c r="L79" s="69">
        <f t="shared" si="68"/>
        <v>40000000</v>
      </c>
      <c r="M79" s="23">
        <f t="shared" si="67"/>
        <v>0</v>
      </c>
      <c r="N79" s="13"/>
      <c r="O79" s="13"/>
      <c r="P79" s="151"/>
      <c r="Q79" s="151"/>
      <c r="R79" s="13"/>
      <c r="S79" s="13"/>
      <c r="T79" s="13"/>
      <c r="U79" s="13"/>
      <c r="V79" s="13"/>
      <c r="W79" s="13"/>
      <c r="X79" s="13"/>
      <c r="Y79" s="118"/>
    </row>
    <row r="80" spans="1:25" s="44" customFormat="1" ht="15" x14ac:dyDescent="0.25">
      <c r="A80" s="183"/>
      <c r="B80" s="44" t="s">
        <v>149</v>
      </c>
      <c r="C80" s="44" t="s">
        <v>156</v>
      </c>
      <c r="D80" s="132">
        <f>D81</f>
        <v>17000000</v>
      </c>
      <c r="E80" s="52">
        <v>0</v>
      </c>
      <c r="F80" s="115">
        <f t="shared" si="69"/>
        <v>17000000</v>
      </c>
      <c r="G80" s="103"/>
      <c r="H80" s="103"/>
      <c r="I80" s="103"/>
      <c r="J80" s="103">
        <f t="shared" si="66"/>
        <v>0</v>
      </c>
      <c r="K80" s="103">
        <v>0</v>
      </c>
      <c r="L80" s="68">
        <f t="shared" si="68"/>
        <v>17000000</v>
      </c>
      <c r="M80" s="20">
        <v>0</v>
      </c>
      <c r="N80" s="43"/>
      <c r="O80" s="43"/>
      <c r="P80" s="153"/>
      <c r="Q80" s="153"/>
      <c r="R80" s="43"/>
      <c r="S80" s="43"/>
      <c r="T80" s="43"/>
      <c r="U80" s="43"/>
      <c r="V80" s="43"/>
      <c r="W80" s="43"/>
      <c r="X80" s="43"/>
      <c r="Y80" s="149"/>
    </row>
    <row r="81" spans="1:25" s="47" customFormat="1" ht="15.75" thickBot="1" x14ac:dyDescent="0.3">
      <c r="A81" s="192" t="s">
        <v>140</v>
      </c>
      <c r="B81" s="193" t="s">
        <v>122</v>
      </c>
      <c r="C81" s="194" t="s">
        <v>123</v>
      </c>
      <c r="D81" s="195">
        <v>17000000</v>
      </c>
      <c r="E81" s="196">
        <v>0</v>
      </c>
      <c r="F81" s="197">
        <f t="shared" si="69"/>
        <v>17000000</v>
      </c>
      <c r="G81" s="198">
        <f t="shared" si="63"/>
        <v>17000000</v>
      </c>
      <c r="H81" s="198">
        <f t="shared" si="64"/>
        <v>34000000</v>
      </c>
      <c r="I81" s="198">
        <f t="shared" si="65"/>
        <v>51000000</v>
      </c>
      <c r="J81" s="198">
        <f t="shared" si="66"/>
        <v>0</v>
      </c>
      <c r="K81" s="198">
        <v>0</v>
      </c>
      <c r="L81" s="73">
        <f t="shared" si="68"/>
        <v>17000000</v>
      </c>
      <c r="M81" s="199">
        <f t="shared" si="67"/>
        <v>0</v>
      </c>
      <c r="N81" s="13"/>
      <c r="O81" s="13"/>
      <c r="P81" s="151"/>
      <c r="Q81" s="151"/>
      <c r="R81" s="13"/>
      <c r="S81" s="13"/>
      <c r="T81" s="13"/>
      <c r="U81" s="13"/>
      <c r="V81" s="13"/>
      <c r="W81" s="13"/>
      <c r="X81" s="13"/>
      <c r="Y81" s="118"/>
    </row>
    <row r="82" spans="1:25" ht="15.75" thickBot="1" x14ac:dyDescent="0.3">
      <c r="A82" s="254" t="s">
        <v>87</v>
      </c>
      <c r="B82" s="255"/>
      <c r="C82" s="255"/>
      <c r="D82" s="167">
        <f>D49+D65+D75</f>
        <v>2462336000</v>
      </c>
      <c r="E82" s="200">
        <f t="shared" ref="E82:M82" si="70">E49+E65+E75</f>
        <v>0</v>
      </c>
      <c r="F82" s="167">
        <f>+F49+F65+F75</f>
        <v>2462336000</v>
      </c>
      <c r="G82" s="167">
        <f t="shared" si="70"/>
        <v>2462336000</v>
      </c>
      <c r="H82" s="167">
        <f t="shared" si="70"/>
        <v>4924672000</v>
      </c>
      <c r="I82" s="167">
        <f t="shared" si="70"/>
        <v>7387008000</v>
      </c>
      <c r="J82" s="167">
        <f t="shared" si="70"/>
        <v>0</v>
      </c>
      <c r="K82" s="201">
        <f t="shared" si="70"/>
        <v>0</v>
      </c>
      <c r="L82" s="167">
        <f t="shared" si="70"/>
        <v>2462336000</v>
      </c>
      <c r="M82" s="169">
        <f t="shared" si="70"/>
        <v>0</v>
      </c>
    </row>
    <row r="83" spans="1:25" ht="15" thickBot="1" x14ac:dyDescent="0.25">
      <c r="A83" s="5"/>
      <c r="B83" s="6"/>
      <c r="C83" s="7"/>
      <c r="D83" s="8"/>
      <c r="E83" s="8"/>
      <c r="F83" s="9">
        <f>+F82-D82</f>
        <v>0</v>
      </c>
      <c r="G83" s="9"/>
      <c r="H83" s="9"/>
      <c r="I83" s="9"/>
      <c r="J83" s="9"/>
      <c r="K83" s="8"/>
      <c r="L83" s="10"/>
      <c r="M83" s="145"/>
    </row>
    <row r="84" spans="1:25" ht="15.75" x14ac:dyDescent="0.25">
      <c r="A84" s="256" t="str">
        <f>+A43</f>
        <v>OFICINA DE COOPERACION INTERNACIONAL DE LA SALUD (OCIS)</v>
      </c>
      <c r="B84" s="257"/>
      <c r="C84" s="257"/>
      <c r="D84" s="257"/>
      <c r="E84" s="257"/>
      <c r="F84" s="257"/>
      <c r="G84" s="257"/>
      <c r="H84" s="257"/>
      <c r="I84" s="257"/>
      <c r="J84" s="257"/>
      <c r="K84" s="257"/>
      <c r="L84" s="257"/>
      <c r="M84" s="258"/>
    </row>
    <row r="85" spans="1:25" s="47" customFormat="1" ht="15.75" x14ac:dyDescent="0.25">
      <c r="A85" s="259" t="str">
        <f>+A44</f>
        <v>EJECUCION PRESUPUESTARIA DE EGRESOS  I  TRIMESTRE 2017</v>
      </c>
      <c r="B85" s="260"/>
      <c r="C85" s="260"/>
      <c r="D85" s="260"/>
      <c r="E85" s="260"/>
      <c r="F85" s="260"/>
      <c r="G85" s="260"/>
      <c r="H85" s="260"/>
      <c r="I85" s="260"/>
      <c r="J85" s="260"/>
      <c r="K85" s="260"/>
      <c r="L85" s="260"/>
      <c r="M85" s="261"/>
      <c r="N85" s="13"/>
      <c r="O85" s="13"/>
      <c r="P85" s="151"/>
      <c r="Q85" s="151"/>
      <c r="R85" s="13"/>
      <c r="S85" s="13"/>
      <c r="T85" s="13"/>
      <c r="U85" s="13"/>
      <c r="V85" s="13"/>
      <c r="W85" s="13"/>
      <c r="X85" s="13"/>
      <c r="Y85" s="118"/>
    </row>
    <row r="86" spans="1:25" s="47" customFormat="1" ht="15.75" x14ac:dyDescent="0.25">
      <c r="A86" s="259" t="s">
        <v>96</v>
      </c>
      <c r="B86" s="260"/>
      <c r="C86" s="260"/>
      <c r="D86" s="260"/>
      <c r="E86" s="260"/>
      <c r="F86" s="260"/>
      <c r="G86" s="260"/>
      <c r="H86" s="260"/>
      <c r="I86" s="260"/>
      <c r="J86" s="260"/>
      <c r="K86" s="260"/>
      <c r="L86" s="260"/>
      <c r="M86" s="261"/>
      <c r="N86" s="13"/>
      <c r="O86" s="13"/>
      <c r="P86" s="151"/>
      <c r="Q86" s="151"/>
      <c r="R86" s="13"/>
      <c r="S86" s="13"/>
      <c r="T86" s="13"/>
      <c r="U86" s="13"/>
      <c r="V86" s="13"/>
      <c r="W86" s="13"/>
      <c r="X86" s="13"/>
      <c r="Y86" s="118"/>
    </row>
    <row r="87" spans="1:25" s="110" customFormat="1" ht="15.75" x14ac:dyDescent="0.25">
      <c r="A87" s="262" t="s">
        <v>16</v>
      </c>
      <c r="B87" s="263"/>
      <c r="C87" s="263"/>
      <c r="D87" s="263"/>
      <c r="E87" s="263"/>
      <c r="F87" s="263"/>
      <c r="G87" s="263"/>
      <c r="H87" s="263"/>
      <c r="I87" s="263"/>
      <c r="J87" s="263"/>
      <c r="K87" s="263"/>
      <c r="L87" s="263"/>
      <c r="M87" s="264"/>
      <c r="N87" s="89"/>
      <c r="O87" s="89"/>
      <c r="P87" s="11"/>
      <c r="Q87" s="11"/>
      <c r="R87" s="89"/>
      <c r="S87" s="89"/>
      <c r="T87" s="89"/>
      <c r="U87" s="89"/>
      <c r="V87" s="89"/>
      <c r="W87" s="89"/>
      <c r="X87" s="89"/>
      <c r="Y87" s="142"/>
    </row>
    <row r="88" spans="1:25" s="110" customFormat="1" ht="16.5" thickBot="1" x14ac:dyDescent="0.3">
      <c r="A88" s="90"/>
      <c r="B88" s="91"/>
      <c r="C88" s="91"/>
      <c r="D88" s="140"/>
      <c r="E88" s="102"/>
      <c r="F88" s="91"/>
      <c r="G88" s="91"/>
      <c r="H88" s="91"/>
      <c r="I88" s="91"/>
      <c r="J88" s="91"/>
      <c r="K88" s="102"/>
      <c r="L88" s="91"/>
      <c r="M88" s="143"/>
      <c r="N88" s="89"/>
      <c r="O88" s="89"/>
      <c r="P88" s="11"/>
      <c r="Q88" s="11"/>
      <c r="R88" s="89"/>
      <c r="S88" s="89"/>
      <c r="T88" s="89"/>
      <c r="U88" s="89"/>
      <c r="V88" s="89"/>
      <c r="W88" s="89"/>
      <c r="X88" s="89"/>
      <c r="Y88" s="142"/>
    </row>
    <row r="89" spans="1:25" s="107" customFormat="1" ht="30" x14ac:dyDescent="0.2">
      <c r="A89" s="80" t="s">
        <v>17</v>
      </c>
      <c r="B89" s="81" t="s">
        <v>18</v>
      </c>
      <c r="C89" s="82" t="s">
        <v>19</v>
      </c>
      <c r="D89" s="83" t="s">
        <v>12</v>
      </c>
      <c r="E89" s="100" t="s">
        <v>2</v>
      </c>
      <c r="F89" s="83" t="s">
        <v>13</v>
      </c>
      <c r="G89" s="83" t="s">
        <v>103</v>
      </c>
      <c r="H89" s="83" t="s">
        <v>105</v>
      </c>
      <c r="I89" s="83" t="s">
        <v>106</v>
      </c>
      <c r="J89" s="137" t="s">
        <v>103</v>
      </c>
      <c r="K89" s="100" t="s">
        <v>59</v>
      </c>
      <c r="L89" s="95" t="s">
        <v>21</v>
      </c>
      <c r="M89" s="177" t="s">
        <v>110</v>
      </c>
      <c r="N89" s="14"/>
      <c r="O89" s="14"/>
      <c r="P89" s="152"/>
      <c r="Q89" s="152"/>
      <c r="R89" s="14"/>
      <c r="S89" s="14"/>
      <c r="T89" s="14"/>
      <c r="U89" s="14"/>
      <c r="V89" s="14"/>
      <c r="W89" s="14"/>
      <c r="X89" s="14"/>
      <c r="Y89" s="119"/>
    </row>
    <row r="90" spans="1:25" s="112" customFormat="1" ht="15" hidden="1" x14ac:dyDescent="0.25">
      <c r="A90" s="178"/>
      <c r="B90" s="41" t="s">
        <v>0</v>
      </c>
      <c r="C90" s="42" t="s">
        <v>89</v>
      </c>
      <c r="D90" s="52">
        <f>D91</f>
        <v>0</v>
      </c>
      <c r="E90" s="52">
        <f t="shared" ref="E90:K91" si="71">E91</f>
        <v>0</v>
      </c>
      <c r="F90" s="52">
        <f>D90+E90</f>
        <v>0</v>
      </c>
      <c r="G90" s="52">
        <f t="shared" si="71"/>
        <v>3</v>
      </c>
      <c r="H90" s="52">
        <f t="shared" si="71"/>
        <v>4</v>
      </c>
      <c r="I90" s="52">
        <f t="shared" si="71"/>
        <v>5</v>
      </c>
      <c r="J90" s="52">
        <f t="shared" si="71"/>
        <v>6</v>
      </c>
      <c r="K90" s="52">
        <f t="shared" si="71"/>
        <v>0</v>
      </c>
      <c r="L90" s="52">
        <v>0</v>
      </c>
      <c r="M90" s="179">
        <v>0</v>
      </c>
      <c r="N90" s="133"/>
      <c r="O90" s="133"/>
      <c r="P90" s="86"/>
      <c r="Q90" s="86"/>
      <c r="R90" s="133"/>
      <c r="S90" s="133"/>
      <c r="T90" s="133"/>
      <c r="U90" s="133"/>
      <c r="V90" s="133"/>
      <c r="W90" s="133"/>
      <c r="X90" s="133"/>
      <c r="Y90" s="150"/>
    </row>
    <row r="91" spans="1:25" s="112" customFormat="1" ht="15" hidden="1" x14ac:dyDescent="0.25">
      <c r="A91" s="178"/>
      <c r="B91" s="108" t="s">
        <v>107</v>
      </c>
      <c r="C91" s="128" t="s">
        <v>108</v>
      </c>
      <c r="D91" s="52">
        <f>D92</f>
        <v>0</v>
      </c>
      <c r="E91" s="52">
        <f t="shared" si="71"/>
        <v>0</v>
      </c>
      <c r="F91" s="52">
        <f t="shared" ref="F91:F92" si="72">D91+E91</f>
        <v>0</v>
      </c>
      <c r="G91" s="52">
        <f t="shared" si="71"/>
        <v>3</v>
      </c>
      <c r="H91" s="52">
        <f t="shared" si="71"/>
        <v>4</v>
      </c>
      <c r="I91" s="52">
        <f t="shared" si="71"/>
        <v>5</v>
      </c>
      <c r="J91" s="52">
        <f t="shared" si="71"/>
        <v>6</v>
      </c>
      <c r="K91" s="52">
        <f t="shared" si="71"/>
        <v>0</v>
      </c>
      <c r="L91" s="52">
        <v>0</v>
      </c>
      <c r="M91" s="179">
        <v>0</v>
      </c>
      <c r="N91" s="133"/>
      <c r="O91" s="133"/>
      <c r="P91" s="86"/>
      <c r="Q91" s="86"/>
      <c r="R91" s="133"/>
      <c r="S91" s="133"/>
      <c r="T91" s="133"/>
      <c r="U91" s="133"/>
      <c r="V91" s="133"/>
      <c r="W91" s="133"/>
      <c r="X91" s="133"/>
      <c r="Y91" s="150"/>
    </row>
    <row r="92" spans="1:25" s="107" customFormat="1" hidden="1" x14ac:dyDescent="0.2">
      <c r="A92" s="204" t="s">
        <v>151</v>
      </c>
      <c r="B92" s="126" t="s">
        <v>121</v>
      </c>
      <c r="C92" s="127" t="s">
        <v>150</v>
      </c>
      <c r="D92" s="53">
        <v>0</v>
      </c>
      <c r="E92" s="53">
        <v>0</v>
      </c>
      <c r="F92" s="53">
        <f t="shared" si="72"/>
        <v>0</v>
      </c>
      <c r="G92" s="53">
        <v>3</v>
      </c>
      <c r="H92" s="53">
        <v>4</v>
      </c>
      <c r="I92" s="53">
        <v>5</v>
      </c>
      <c r="J92" s="53">
        <v>6</v>
      </c>
      <c r="K92" s="53">
        <v>0</v>
      </c>
      <c r="L92" s="53">
        <v>0</v>
      </c>
      <c r="M92" s="205">
        <v>0</v>
      </c>
      <c r="N92" s="14"/>
      <c r="O92" s="14"/>
      <c r="P92" s="152"/>
      <c r="Q92" s="152"/>
      <c r="R92" s="14"/>
      <c r="S92" s="14"/>
      <c r="T92" s="14"/>
      <c r="U92" s="14"/>
      <c r="V92" s="14"/>
      <c r="W92" s="14"/>
      <c r="X92" s="14"/>
      <c r="Y92" s="119"/>
    </row>
    <row r="93" spans="1:25" s="112" customFormat="1" ht="18" hidden="1" customHeight="1" x14ac:dyDescent="0.25">
      <c r="A93" s="178"/>
      <c r="B93" s="41" t="s">
        <v>92</v>
      </c>
      <c r="C93" s="42" t="s">
        <v>93</v>
      </c>
      <c r="D93" s="52">
        <f>D94</f>
        <v>0</v>
      </c>
      <c r="E93" s="52">
        <f t="shared" ref="E93:K94" si="73">E94</f>
        <v>0</v>
      </c>
      <c r="F93" s="52">
        <f t="shared" si="73"/>
        <v>0</v>
      </c>
      <c r="G93" s="52">
        <f t="shared" si="73"/>
        <v>3</v>
      </c>
      <c r="H93" s="52">
        <f t="shared" si="73"/>
        <v>4</v>
      </c>
      <c r="I93" s="52">
        <f t="shared" si="73"/>
        <v>5</v>
      </c>
      <c r="J93" s="52">
        <f t="shared" si="73"/>
        <v>6</v>
      </c>
      <c r="K93" s="52">
        <f t="shared" si="73"/>
        <v>0</v>
      </c>
      <c r="L93" s="52">
        <v>0</v>
      </c>
      <c r="M93" s="179">
        <v>0</v>
      </c>
      <c r="N93" s="133"/>
      <c r="O93" s="133"/>
      <c r="P93" s="86"/>
      <c r="Q93" s="86"/>
      <c r="R93" s="133"/>
      <c r="S93" s="133"/>
      <c r="T93" s="133"/>
      <c r="U93" s="133"/>
      <c r="V93" s="133"/>
      <c r="W93" s="133"/>
      <c r="X93" s="133"/>
      <c r="Y93" s="150"/>
    </row>
    <row r="94" spans="1:25" s="112" customFormat="1" ht="15" hidden="1" x14ac:dyDescent="0.25">
      <c r="A94" s="178"/>
      <c r="B94" s="111" t="s">
        <v>72</v>
      </c>
      <c r="C94" s="42" t="s">
        <v>126</v>
      </c>
      <c r="D94" s="52">
        <f>D95</f>
        <v>0</v>
      </c>
      <c r="E94" s="52">
        <f t="shared" si="73"/>
        <v>0</v>
      </c>
      <c r="F94" s="52">
        <f t="shared" si="73"/>
        <v>0</v>
      </c>
      <c r="G94" s="52">
        <f t="shared" si="73"/>
        <v>3</v>
      </c>
      <c r="H94" s="52">
        <f t="shared" si="73"/>
        <v>4</v>
      </c>
      <c r="I94" s="52">
        <f t="shared" si="73"/>
        <v>5</v>
      </c>
      <c r="J94" s="52">
        <f t="shared" si="73"/>
        <v>6</v>
      </c>
      <c r="K94" s="52">
        <f t="shared" si="73"/>
        <v>0</v>
      </c>
      <c r="L94" s="52">
        <v>0</v>
      </c>
      <c r="M94" s="179">
        <v>0</v>
      </c>
      <c r="N94" s="133"/>
      <c r="O94" s="133"/>
      <c r="P94" s="86"/>
      <c r="Q94" s="86"/>
      <c r="R94" s="133"/>
      <c r="S94" s="133"/>
      <c r="T94" s="133"/>
      <c r="U94" s="133"/>
      <c r="V94" s="133"/>
      <c r="W94" s="133"/>
      <c r="X94" s="133"/>
      <c r="Y94" s="150"/>
    </row>
    <row r="95" spans="1:25" s="107" customFormat="1" hidden="1" x14ac:dyDescent="0.2">
      <c r="A95" s="204" t="s">
        <v>141</v>
      </c>
      <c r="B95" s="126" t="s">
        <v>8</v>
      </c>
      <c r="C95" s="127" t="s">
        <v>157</v>
      </c>
      <c r="D95" s="53">
        <v>0</v>
      </c>
      <c r="E95" s="53">
        <v>0</v>
      </c>
      <c r="F95" s="53">
        <v>0</v>
      </c>
      <c r="G95" s="53">
        <v>3</v>
      </c>
      <c r="H95" s="53">
        <v>4</v>
      </c>
      <c r="I95" s="53">
        <v>5</v>
      </c>
      <c r="J95" s="53">
        <v>6</v>
      </c>
      <c r="K95" s="53">
        <v>0</v>
      </c>
      <c r="L95" s="53">
        <v>0</v>
      </c>
      <c r="M95" s="205">
        <v>0</v>
      </c>
      <c r="N95" s="14"/>
      <c r="O95" s="14"/>
      <c r="P95" s="152"/>
      <c r="Q95" s="152"/>
      <c r="R95" s="14"/>
      <c r="S95" s="14"/>
      <c r="T95" s="14"/>
      <c r="U95" s="14"/>
      <c r="V95" s="14"/>
      <c r="W95" s="14"/>
      <c r="X95" s="14"/>
      <c r="Y95" s="119"/>
    </row>
    <row r="96" spans="1:25" s="44" customFormat="1" ht="18" customHeight="1" x14ac:dyDescent="0.25">
      <c r="A96" s="79"/>
      <c r="B96" s="55" t="s">
        <v>1</v>
      </c>
      <c r="C96" s="55" t="s">
        <v>78</v>
      </c>
      <c r="D96" s="52">
        <f>D97+D101+D104</f>
        <v>690722279.48000002</v>
      </c>
      <c r="E96" s="52">
        <f t="shared" ref="E96:F96" si="74">E97+E101+E104</f>
        <v>0</v>
      </c>
      <c r="F96" s="52">
        <f t="shared" si="74"/>
        <v>690722279.48000002</v>
      </c>
      <c r="G96" s="52">
        <f t="shared" ref="G96" si="75">G97+G101+G104</f>
        <v>690722282.48000002</v>
      </c>
      <c r="H96" s="52">
        <f t="shared" ref="H96" si="76">H97+H101+H104</f>
        <v>690722283.48000002</v>
      </c>
      <c r="I96" s="52">
        <f t="shared" ref="I96" si="77">I97+I101+I104</f>
        <v>690722284.48000002</v>
      </c>
      <c r="J96" s="52">
        <f t="shared" ref="J96" si="78">J97+J101+J104</f>
        <v>690722285.48000002</v>
      </c>
      <c r="K96" s="52">
        <f t="shared" ref="K96" si="79">K97+K101+K104</f>
        <v>64291780.729999997</v>
      </c>
      <c r="L96" s="52">
        <f>F96-K96</f>
        <v>626430498.75</v>
      </c>
      <c r="M96" s="206">
        <f>K96/F96*100</f>
        <v>9.3079060340142927</v>
      </c>
      <c r="N96" s="154"/>
      <c r="O96" s="43"/>
      <c r="P96" s="153"/>
      <c r="Q96" s="153"/>
      <c r="R96" s="43"/>
      <c r="S96" s="43"/>
      <c r="T96" s="43"/>
      <c r="U96" s="43"/>
      <c r="V96" s="43"/>
      <c r="W96" s="43"/>
      <c r="X96" s="43"/>
      <c r="Y96" s="149"/>
    </row>
    <row r="97" spans="1:28" s="44" customFormat="1" ht="15" hidden="1" x14ac:dyDescent="0.25">
      <c r="A97" s="79"/>
      <c r="B97" s="55" t="s">
        <v>79</v>
      </c>
      <c r="C97" s="55" t="s">
        <v>80</v>
      </c>
      <c r="D97" s="52">
        <f>D99+D100</f>
        <v>0</v>
      </c>
      <c r="E97" s="52">
        <f t="shared" ref="E97:F97" si="80">E99+E100</f>
        <v>0</v>
      </c>
      <c r="F97" s="52">
        <f t="shared" si="80"/>
        <v>0</v>
      </c>
      <c r="G97" s="52">
        <f t="shared" ref="G97:K97" si="81">G99+G100</f>
        <v>0</v>
      </c>
      <c r="H97" s="52">
        <f t="shared" si="81"/>
        <v>0</v>
      </c>
      <c r="I97" s="52">
        <f t="shared" si="81"/>
        <v>0</v>
      </c>
      <c r="J97" s="52">
        <f t="shared" si="81"/>
        <v>0</v>
      </c>
      <c r="K97" s="52">
        <f t="shared" si="81"/>
        <v>0</v>
      </c>
      <c r="L97" s="52">
        <f t="shared" ref="L97:L105" si="82">F97-K97</f>
        <v>0</v>
      </c>
      <c r="M97" s="206">
        <v>0</v>
      </c>
      <c r="N97" s="154"/>
      <c r="O97" s="43"/>
      <c r="P97" s="153"/>
      <c r="Q97" s="153"/>
      <c r="R97" s="43"/>
      <c r="S97" s="43"/>
      <c r="T97" s="43"/>
      <c r="U97" s="43"/>
      <c r="V97" s="43"/>
      <c r="W97" s="43"/>
      <c r="X97" s="43"/>
      <c r="Y97" s="149"/>
    </row>
    <row r="98" spans="1:28" s="47" customFormat="1" hidden="1" x14ac:dyDescent="0.2">
      <c r="A98" s="207" t="s">
        <v>140</v>
      </c>
      <c r="B98" s="124" t="s">
        <v>97</v>
      </c>
      <c r="C98" s="124" t="s">
        <v>109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f t="shared" si="82"/>
        <v>0</v>
      </c>
      <c r="M98" s="208">
        <v>0</v>
      </c>
      <c r="N98" s="58"/>
      <c r="O98" s="13"/>
      <c r="P98" s="151"/>
      <c r="Q98" s="151"/>
      <c r="R98" s="13"/>
      <c r="S98" s="13"/>
      <c r="T98" s="13"/>
      <c r="U98" s="13"/>
      <c r="V98" s="13"/>
      <c r="W98" s="13"/>
      <c r="X98" s="13"/>
      <c r="Y98" s="118"/>
    </row>
    <row r="99" spans="1:28" s="47" customFormat="1" hidden="1" x14ac:dyDescent="0.2">
      <c r="A99" s="207" t="s">
        <v>141</v>
      </c>
      <c r="B99" s="124" t="s">
        <v>84</v>
      </c>
      <c r="C99" s="124" t="s">
        <v>145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f t="shared" si="82"/>
        <v>0</v>
      </c>
      <c r="M99" s="208">
        <v>0</v>
      </c>
      <c r="N99" s="58"/>
      <c r="O99" s="13"/>
      <c r="P99" s="151"/>
      <c r="Q99" s="151"/>
      <c r="R99" s="13"/>
      <c r="S99" s="13"/>
      <c r="T99" s="13"/>
      <c r="U99" s="13"/>
      <c r="V99" s="13"/>
      <c r="W99" s="13"/>
      <c r="X99" s="13"/>
      <c r="Y99" s="118"/>
    </row>
    <row r="100" spans="1:28" s="47" customFormat="1" hidden="1" x14ac:dyDescent="0.2">
      <c r="A100" s="207" t="s">
        <v>141</v>
      </c>
      <c r="B100" s="124" t="s">
        <v>98</v>
      </c>
      <c r="C100" s="124" t="s">
        <v>146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3">
        <f t="shared" si="82"/>
        <v>0</v>
      </c>
      <c r="M100" s="208">
        <v>0</v>
      </c>
      <c r="N100" s="58"/>
      <c r="O100" s="13"/>
      <c r="P100" s="151"/>
      <c r="Q100" s="151"/>
      <c r="R100" s="13"/>
      <c r="S100" s="13"/>
      <c r="T100" s="13"/>
      <c r="U100" s="13"/>
      <c r="V100" s="13"/>
      <c r="W100" s="13"/>
      <c r="X100" s="13"/>
      <c r="Y100" s="118"/>
    </row>
    <row r="101" spans="1:28" s="44" customFormat="1" ht="15" x14ac:dyDescent="0.25">
      <c r="A101" s="78"/>
      <c r="B101" s="50" t="s">
        <v>85</v>
      </c>
      <c r="C101" s="51" t="s">
        <v>86</v>
      </c>
      <c r="D101" s="52">
        <f>D102+D103</f>
        <v>359818618.37</v>
      </c>
      <c r="E101" s="52">
        <f t="shared" ref="E101:F101" si="83">E102+E103</f>
        <v>0</v>
      </c>
      <c r="F101" s="52">
        <f t="shared" si="83"/>
        <v>359818618.37</v>
      </c>
      <c r="G101" s="52">
        <f t="shared" ref="G101" si="84">G102+G103</f>
        <v>359818618.37</v>
      </c>
      <c r="H101" s="52">
        <f t="shared" ref="H101" si="85">H102+H103</f>
        <v>359818618.37</v>
      </c>
      <c r="I101" s="52">
        <f t="shared" ref="I101" si="86">I102+I103</f>
        <v>359818618.37</v>
      </c>
      <c r="J101" s="52">
        <f t="shared" ref="J101" si="87">J102+J103</f>
        <v>359818618.37</v>
      </c>
      <c r="K101" s="52">
        <f t="shared" ref="K101" si="88">K102+K103</f>
        <v>64291780.729999997</v>
      </c>
      <c r="L101" s="52">
        <f t="shared" si="82"/>
        <v>295526837.63999999</v>
      </c>
      <c r="M101" s="206">
        <f t="shared" ref="M101:M105" si="89">K101/F101*100</f>
        <v>17.867830470042275</v>
      </c>
      <c r="N101" s="43"/>
      <c r="O101" s="43"/>
      <c r="P101" s="153"/>
      <c r="Q101" s="153"/>
      <c r="R101" s="43"/>
      <c r="S101" s="43"/>
      <c r="T101" s="43"/>
      <c r="U101" s="43"/>
      <c r="V101" s="43"/>
      <c r="W101" s="43"/>
      <c r="X101" s="43"/>
      <c r="Y101" s="149"/>
    </row>
    <row r="102" spans="1:28" s="47" customFormat="1" x14ac:dyDescent="0.2">
      <c r="A102" s="76" t="s">
        <v>143</v>
      </c>
      <c r="B102" s="48" t="s">
        <v>10</v>
      </c>
      <c r="C102" s="49" t="s">
        <v>86</v>
      </c>
      <c r="D102" s="53">
        <v>109899999</v>
      </c>
      <c r="E102" s="53">
        <v>0</v>
      </c>
      <c r="F102" s="53">
        <v>109899999</v>
      </c>
      <c r="G102" s="53">
        <v>109899999</v>
      </c>
      <c r="H102" s="53">
        <v>109899999</v>
      </c>
      <c r="I102" s="53">
        <v>109899999</v>
      </c>
      <c r="J102" s="53">
        <v>109899999</v>
      </c>
      <c r="K102" s="53">
        <v>64291780.729999997</v>
      </c>
      <c r="L102" s="53">
        <f t="shared" si="82"/>
        <v>45608218.270000003</v>
      </c>
      <c r="M102" s="208">
        <f t="shared" si="89"/>
        <v>58.500255973614699</v>
      </c>
      <c r="N102" s="13"/>
      <c r="O102" s="13"/>
      <c r="P102" s="151"/>
      <c r="Q102" s="151"/>
      <c r="R102" s="13"/>
      <c r="S102" s="13"/>
      <c r="T102" s="13"/>
      <c r="U102" s="13"/>
      <c r="V102" s="13"/>
      <c r="W102" s="13"/>
      <c r="X102" s="13"/>
      <c r="Y102" s="118"/>
    </row>
    <row r="103" spans="1:28" s="47" customFormat="1" x14ac:dyDescent="0.2">
      <c r="A103" s="76" t="s">
        <v>144</v>
      </c>
      <c r="B103" s="48" t="s">
        <v>10</v>
      </c>
      <c r="C103" s="49" t="s">
        <v>86</v>
      </c>
      <c r="D103" s="53">
        <v>249918619.37</v>
      </c>
      <c r="E103" s="53">
        <v>0</v>
      </c>
      <c r="F103" s="53">
        <v>249918619.37</v>
      </c>
      <c r="G103" s="53">
        <v>249918619.37</v>
      </c>
      <c r="H103" s="53">
        <v>249918619.37</v>
      </c>
      <c r="I103" s="53">
        <v>249918619.37</v>
      </c>
      <c r="J103" s="53">
        <v>249918619.37</v>
      </c>
      <c r="K103" s="53">
        <v>0</v>
      </c>
      <c r="L103" s="53">
        <f t="shared" si="82"/>
        <v>249918619.37</v>
      </c>
      <c r="M103" s="208">
        <f t="shared" si="89"/>
        <v>0</v>
      </c>
      <c r="N103" s="13"/>
      <c r="O103" s="13"/>
      <c r="P103" s="151"/>
      <c r="Q103" s="151"/>
      <c r="R103" s="13"/>
      <c r="S103" s="13"/>
      <c r="T103" s="13"/>
      <c r="U103" s="13"/>
      <c r="V103" s="13"/>
      <c r="W103" s="13"/>
      <c r="X103" s="13"/>
      <c r="Y103" s="118"/>
    </row>
    <row r="104" spans="1:28" s="44" customFormat="1" ht="15" x14ac:dyDescent="0.25">
      <c r="A104" s="78"/>
      <c r="B104" s="50" t="s">
        <v>85</v>
      </c>
      <c r="C104" s="51" t="s">
        <v>112</v>
      </c>
      <c r="D104" s="52">
        <f>D105</f>
        <v>330903661.11000001</v>
      </c>
      <c r="E104" s="52">
        <f t="shared" ref="E104:F104" si="90">E105</f>
        <v>0</v>
      </c>
      <c r="F104" s="52">
        <f t="shared" si="90"/>
        <v>330903661.11000001</v>
      </c>
      <c r="G104" s="52">
        <f t="shared" ref="G104" si="91">G105</f>
        <v>330903664.11000001</v>
      </c>
      <c r="H104" s="52">
        <f t="shared" ref="H104" si="92">H105</f>
        <v>330903665.11000001</v>
      </c>
      <c r="I104" s="52">
        <f t="shared" ref="I104" si="93">I105</f>
        <v>330903666.11000001</v>
      </c>
      <c r="J104" s="52">
        <f t="shared" ref="J104" si="94">J105</f>
        <v>330903667.11000001</v>
      </c>
      <c r="K104" s="52">
        <f t="shared" ref="K104" si="95">K105</f>
        <v>0</v>
      </c>
      <c r="L104" s="52">
        <f t="shared" si="82"/>
        <v>330903661.11000001</v>
      </c>
      <c r="M104" s="206">
        <f t="shared" si="89"/>
        <v>0</v>
      </c>
      <c r="N104" s="43"/>
      <c r="O104" s="43"/>
      <c r="P104" s="153"/>
      <c r="Q104" s="153"/>
      <c r="R104" s="43"/>
      <c r="S104" s="43"/>
      <c r="T104" s="43"/>
      <c r="U104" s="43"/>
      <c r="V104" s="43"/>
      <c r="W104" s="43"/>
      <c r="X104" s="43"/>
      <c r="Y104" s="149"/>
    </row>
    <row r="105" spans="1:28" s="44" customFormat="1" ht="15.75" thickBot="1" x14ac:dyDescent="0.3">
      <c r="A105" s="241" t="s">
        <v>144</v>
      </c>
      <c r="B105" s="242" t="s">
        <v>11</v>
      </c>
      <c r="C105" s="243" t="s">
        <v>112</v>
      </c>
      <c r="D105" s="196">
        <v>330903661.11000001</v>
      </c>
      <c r="E105" s="196">
        <v>0</v>
      </c>
      <c r="F105" s="196">
        <v>330903661.11000001</v>
      </c>
      <c r="G105" s="196">
        <v>330903664.11000001</v>
      </c>
      <c r="H105" s="196">
        <v>330903665.11000001</v>
      </c>
      <c r="I105" s="196">
        <v>330903666.11000001</v>
      </c>
      <c r="J105" s="196">
        <v>330903667.11000001</v>
      </c>
      <c r="K105" s="196">
        <v>0</v>
      </c>
      <c r="L105" s="196">
        <f t="shared" si="82"/>
        <v>330903661.11000001</v>
      </c>
      <c r="M105" s="244">
        <f t="shared" si="89"/>
        <v>0</v>
      </c>
      <c r="N105" s="43"/>
      <c r="O105" s="43"/>
      <c r="P105" s="153"/>
      <c r="Q105" s="153"/>
      <c r="R105" s="43"/>
      <c r="S105" s="43"/>
      <c r="T105" s="43"/>
      <c r="U105" s="43"/>
      <c r="V105" s="43"/>
      <c r="W105" s="43"/>
      <c r="X105" s="43"/>
      <c r="Y105" s="149"/>
    </row>
    <row r="106" spans="1:28" s="233" customFormat="1" ht="15.75" thickBot="1" x14ac:dyDescent="0.3">
      <c r="A106" s="245" t="s">
        <v>99</v>
      </c>
      <c r="B106" s="246"/>
      <c r="C106" s="247"/>
      <c r="D106" s="248">
        <f>+D96</f>
        <v>690722279.48000002</v>
      </c>
      <c r="E106" s="200">
        <f t="shared" ref="E106:M106" si="96">E96</f>
        <v>0</v>
      </c>
      <c r="F106" s="248">
        <f t="shared" si="96"/>
        <v>690722279.48000002</v>
      </c>
      <c r="G106" s="248">
        <f t="shared" si="96"/>
        <v>690722282.48000002</v>
      </c>
      <c r="H106" s="248">
        <f t="shared" si="96"/>
        <v>690722283.48000002</v>
      </c>
      <c r="I106" s="248">
        <f t="shared" si="96"/>
        <v>690722284.48000002</v>
      </c>
      <c r="J106" s="248">
        <f t="shared" si="96"/>
        <v>690722285.48000002</v>
      </c>
      <c r="K106" s="200">
        <f t="shared" si="96"/>
        <v>64291780.729999997</v>
      </c>
      <c r="L106" s="200">
        <f t="shared" si="96"/>
        <v>626430498.75</v>
      </c>
      <c r="M106" s="249">
        <f t="shared" si="96"/>
        <v>9.3079060340142927</v>
      </c>
      <c r="N106" s="54"/>
      <c r="O106" s="54"/>
      <c r="P106" s="155"/>
      <c r="Q106" s="155"/>
      <c r="R106" s="54"/>
      <c r="S106" s="54"/>
      <c r="T106" s="54"/>
      <c r="U106" s="54"/>
      <c r="V106" s="54"/>
      <c r="W106" s="54"/>
      <c r="X106" s="54"/>
      <c r="Y106" s="232"/>
    </row>
    <row r="107" spans="1:28" s="13" customFormat="1" ht="15" x14ac:dyDescent="0.25">
      <c r="A107" s="84"/>
      <c r="B107" s="84"/>
      <c r="C107" s="211"/>
      <c r="D107" s="85"/>
      <c r="E107" s="85"/>
      <c r="F107" s="85"/>
      <c r="G107" s="86"/>
      <c r="H107" s="85"/>
      <c r="I107" s="85"/>
      <c r="J107" s="85"/>
      <c r="K107" s="85"/>
      <c r="L107" s="85"/>
      <c r="M107" s="240"/>
      <c r="P107" s="151"/>
      <c r="Q107" s="151"/>
    </row>
    <row r="108" spans="1:28" s="239" customFormat="1" ht="16.5" thickBot="1" x14ac:dyDescent="0.3">
      <c r="A108" s="265" t="s">
        <v>100</v>
      </c>
      <c r="B108" s="266"/>
      <c r="C108" s="266"/>
      <c r="D108" s="234">
        <f t="shared" ref="D108:L108" si="97">+D41+D82+D106</f>
        <v>3627153719.48</v>
      </c>
      <c r="E108" s="235">
        <f t="shared" si="97"/>
        <v>0</v>
      </c>
      <c r="F108" s="236">
        <f t="shared" si="97"/>
        <v>3627153719.48</v>
      </c>
      <c r="G108" s="236">
        <f t="shared" si="97"/>
        <v>3627153722.48</v>
      </c>
      <c r="H108" s="236">
        <f t="shared" si="97"/>
        <v>6563585163.4799995</v>
      </c>
      <c r="I108" s="236">
        <f t="shared" si="97"/>
        <v>9500016604.4799995</v>
      </c>
      <c r="J108" s="236">
        <f t="shared" si="97"/>
        <v>3061199485.48</v>
      </c>
      <c r="K108" s="235">
        <f t="shared" si="97"/>
        <v>248629568.95999998</v>
      </c>
      <c r="L108" s="235">
        <f t="shared" si="97"/>
        <v>3378524150.52</v>
      </c>
      <c r="M108" s="237">
        <f>+K108/F108</f>
        <v>6.8546741657159294E-2</v>
      </c>
      <c r="N108" s="56"/>
      <c r="O108" s="56"/>
      <c r="P108" s="156"/>
      <c r="Q108" s="156"/>
      <c r="R108" s="57"/>
      <c r="S108" s="58"/>
      <c r="T108" s="58"/>
      <c r="U108" s="58"/>
      <c r="V108" s="58"/>
      <c r="W108" s="58"/>
      <c r="X108" s="58"/>
      <c r="Y108" s="238"/>
    </row>
    <row r="109" spans="1:28" s="12" customFormat="1" x14ac:dyDescent="0.2">
      <c r="A109" s="34"/>
      <c r="B109" s="34"/>
      <c r="D109" s="35"/>
      <c r="E109" s="35"/>
      <c r="F109" s="36"/>
      <c r="G109" s="36"/>
      <c r="H109" s="36"/>
      <c r="I109" s="36"/>
      <c r="J109" s="36"/>
      <c r="K109" s="35"/>
      <c r="L109" s="37"/>
      <c r="M109" s="157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8" s="12" customFormat="1" ht="15" x14ac:dyDescent="0.25">
      <c r="A110" s="250"/>
      <c r="B110" s="250"/>
      <c r="C110" s="250"/>
      <c r="D110" s="250"/>
      <c r="E110" s="250"/>
      <c r="F110" s="250"/>
      <c r="G110" s="250"/>
      <c r="H110" s="250"/>
      <c r="I110" s="250"/>
      <c r="J110" s="250"/>
      <c r="K110" s="250"/>
      <c r="L110" s="250"/>
      <c r="M110" s="250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8" s="221" customFormat="1" ht="30" x14ac:dyDescent="0.2">
      <c r="A111" s="34"/>
      <c r="B111" s="34"/>
      <c r="C111" s="228" t="s">
        <v>101</v>
      </c>
      <c r="D111" s="229" t="s">
        <v>102</v>
      </c>
      <c r="E111" s="229" t="s">
        <v>161</v>
      </c>
      <c r="F111" s="229" t="s">
        <v>162</v>
      </c>
      <c r="G111" s="218"/>
      <c r="H111" s="210"/>
      <c r="I111" s="222"/>
      <c r="J111" s="65"/>
      <c r="K111" s="225"/>
      <c r="L111" s="37"/>
      <c r="M111" s="157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219"/>
      <c r="Z111" s="220"/>
      <c r="AA111" s="220"/>
      <c r="AB111" s="220"/>
    </row>
    <row r="112" spans="1:28" s="106" customFormat="1" ht="45" x14ac:dyDescent="0.2">
      <c r="A112" s="34"/>
      <c r="B112" s="34"/>
      <c r="C112" s="230" t="s">
        <v>163</v>
      </c>
      <c r="D112" s="59">
        <f>+F41</f>
        <v>474095440</v>
      </c>
      <c r="E112" s="59">
        <f>+K41</f>
        <v>184337788.22999999</v>
      </c>
      <c r="F112" s="60">
        <f>+E112/D112</f>
        <v>0.38881999841635262</v>
      </c>
      <c r="G112" s="209" t="s">
        <v>128</v>
      </c>
      <c r="H112" s="104">
        <v>11407962584.65</v>
      </c>
      <c r="I112" s="223"/>
      <c r="J112" s="217"/>
      <c r="K112" s="226"/>
      <c r="L112" s="37"/>
      <c r="M112" s="157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47"/>
      <c r="Z112" s="24"/>
      <c r="AA112" s="24"/>
      <c r="AB112" s="24"/>
    </row>
    <row r="113" spans="1:28" s="106" customFormat="1" ht="47.25" customHeight="1" x14ac:dyDescent="0.2">
      <c r="A113" s="34"/>
      <c r="B113" s="34"/>
      <c r="C113" s="230" t="s">
        <v>164</v>
      </c>
      <c r="D113" s="59">
        <f>+F82</f>
        <v>2462336000</v>
      </c>
      <c r="E113" s="59">
        <f>+K82</f>
        <v>0</v>
      </c>
      <c r="F113" s="60">
        <f>+E113/D113</f>
        <v>0</v>
      </c>
      <c r="G113" s="209" t="s">
        <v>124</v>
      </c>
      <c r="H113" s="104">
        <v>2402105417.5599999</v>
      </c>
      <c r="I113" s="223"/>
      <c r="J113" s="217"/>
      <c r="K113" s="226"/>
      <c r="L113" s="37"/>
      <c r="M113" s="157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47"/>
      <c r="Z113" s="24"/>
      <c r="AA113" s="24"/>
      <c r="AB113" s="24"/>
    </row>
    <row r="114" spans="1:28" s="106" customFormat="1" ht="30" x14ac:dyDescent="0.2">
      <c r="A114" s="34"/>
      <c r="B114" s="34"/>
      <c r="C114" s="231" t="s">
        <v>165</v>
      </c>
      <c r="D114" s="59">
        <v>690722279.48000002</v>
      </c>
      <c r="E114" s="59">
        <f>+K106</f>
        <v>64291780.729999997</v>
      </c>
      <c r="F114" s="60">
        <f>+E114/D114</f>
        <v>9.3079060340142933E-2</v>
      </c>
      <c r="G114" s="209" t="s">
        <v>129</v>
      </c>
      <c r="H114" s="104">
        <v>225411579.72999999</v>
      </c>
      <c r="I114" s="223"/>
      <c r="J114" s="217"/>
      <c r="K114" s="226"/>
      <c r="L114" s="37"/>
      <c r="M114" s="157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47"/>
      <c r="Z114" s="24"/>
      <c r="AA114" s="24"/>
      <c r="AB114" s="24"/>
    </row>
    <row r="115" spans="1:28" s="215" customFormat="1" ht="15" x14ac:dyDescent="0.25">
      <c r="A115" s="34"/>
      <c r="B115" s="34"/>
      <c r="C115" s="61" t="s">
        <v>166</v>
      </c>
      <c r="D115" s="62">
        <f>+D112+D113+D114</f>
        <v>3627153719.48</v>
      </c>
      <c r="E115" s="62">
        <f>+E112+E113+E114</f>
        <v>248629568.95999998</v>
      </c>
      <c r="F115" s="63">
        <f>+E115/D115</f>
        <v>6.8546741657159294E-2</v>
      </c>
      <c r="G115" s="212"/>
      <c r="H115" s="213"/>
      <c r="I115" s="224"/>
      <c r="J115" s="217"/>
      <c r="K115" s="227"/>
      <c r="L115" s="37"/>
      <c r="M115" s="157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214"/>
      <c r="Z115" s="121"/>
      <c r="AA115" s="121"/>
      <c r="AB115" s="121"/>
    </row>
    <row r="116" spans="1:28" s="11" customFormat="1" x14ac:dyDescent="0.2">
      <c r="A116" s="34"/>
      <c r="B116" s="34"/>
      <c r="C116" s="13"/>
      <c r="D116" s="65"/>
      <c r="E116" s="65"/>
      <c r="F116" s="65"/>
      <c r="G116" s="216" t="s">
        <v>130</v>
      </c>
      <c r="H116" s="217"/>
      <c r="I116" s="217">
        <f>H112-H113-H114</f>
        <v>8780445587.3600006</v>
      </c>
      <c r="J116" s="217"/>
      <c r="K116" s="35"/>
      <c r="L116" s="37"/>
      <c r="M116" s="157"/>
      <c r="Y116" s="12"/>
      <c r="Z116" s="12"/>
      <c r="AA116" s="12"/>
      <c r="AB116" s="12"/>
    </row>
    <row r="117" spans="1:28" s="12" customFormat="1" x14ac:dyDescent="0.2">
      <c r="A117" s="34"/>
      <c r="B117" s="34"/>
      <c r="D117" s="35"/>
      <c r="E117" s="35"/>
      <c r="F117" s="36"/>
      <c r="G117" s="36"/>
      <c r="H117" s="36"/>
      <c r="I117" s="36"/>
      <c r="J117" s="36"/>
      <c r="K117" s="35"/>
      <c r="L117" s="37"/>
      <c r="M117" s="157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8" s="12" customFormat="1" ht="15" x14ac:dyDescent="0.25">
      <c r="A118" s="64"/>
      <c r="B118" s="64"/>
      <c r="C118" s="11"/>
      <c r="D118" s="11"/>
      <c r="E118" s="64"/>
      <c r="F118" s="85"/>
      <c r="G118" s="64"/>
      <c r="H118" s="64"/>
      <c r="I118" s="64"/>
      <c r="J118" s="64"/>
      <c r="K118" s="64"/>
      <c r="L118" s="64"/>
      <c r="M118" s="2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8" s="12" customFormat="1" x14ac:dyDescent="0.2">
      <c r="A119" s="34"/>
      <c r="B119" s="34"/>
      <c r="C119" s="11"/>
      <c r="D119" s="11"/>
      <c r="E119" s="35"/>
      <c r="F119" s="36"/>
      <c r="G119" s="36"/>
      <c r="H119" s="36"/>
      <c r="I119" s="36"/>
      <c r="J119" s="36"/>
      <c r="K119" s="35"/>
      <c r="L119" s="37"/>
      <c r="M119" s="157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8" s="12" customFormat="1" ht="15" x14ac:dyDescent="0.25">
      <c r="A120" s="211"/>
      <c r="B120" s="211"/>
      <c r="C120" s="11"/>
      <c r="D120" s="11"/>
      <c r="E120" s="64"/>
      <c r="F120" s="211"/>
      <c r="G120" s="211"/>
      <c r="H120" s="211"/>
      <c r="I120" s="211"/>
      <c r="J120" s="211"/>
      <c r="K120" s="64"/>
      <c r="L120" s="211"/>
      <c r="M120" s="2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8" s="12" customFormat="1" x14ac:dyDescent="0.2">
      <c r="A121" s="34"/>
      <c r="B121" s="34"/>
      <c r="C121" s="11"/>
      <c r="D121" s="11"/>
      <c r="E121" s="35"/>
      <c r="F121" s="36"/>
      <c r="G121" s="36"/>
      <c r="H121" s="36"/>
      <c r="I121" s="36"/>
      <c r="J121" s="36"/>
      <c r="K121" s="35"/>
      <c r="L121" s="37"/>
      <c r="M121" s="157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28" s="12" customFormat="1" ht="15" x14ac:dyDescent="0.25">
      <c r="A122" s="211"/>
      <c r="B122" s="211"/>
      <c r="C122" s="11"/>
      <c r="D122" s="11"/>
      <c r="E122" s="64"/>
      <c r="F122" s="211"/>
      <c r="G122" s="211"/>
      <c r="H122" s="211"/>
      <c r="I122" s="211"/>
      <c r="J122" s="211"/>
      <c r="K122" s="64"/>
      <c r="L122" s="211"/>
      <c r="M122" s="2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spans="1:28" s="12" customFormat="1" x14ac:dyDescent="0.2">
      <c r="A123" s="34"/>
      <c r="B123" s="34"/>
      <c r="C123" s="11"/>
      <c r="D123" s="11"/>
      <c r="E123" s="35"/>
      <c r="F123" s="36"/>
      <c r="G123" s="36"/>
      <c r="H123" s="36"/>
      <c r="I123" s="36"/>
      <c r="J123" s="36"/>
      <c r="K123" s="35"/>
      <c r="L123" s="37"/>
      <c r="M123" s="157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spans="1:28" s="12" customFormat="1" ht="15" x14ac:dyDescent="0.25">
      <c r="A124" s="211"/>
      <c r="B124" s="211"/>
      <c r="C124" s="11"/>
      <c r="D124" s="11"/>
      <c r="E124" s="64"/>
      <c r="F124" s="211"/>
      <c r="G124" s="211"/>
      <c r="H124" s="211"/>
      <c r="I124" s="211"/>
      <c r="J124" s="211"/>
      <c r="K124" s="64"/>
      <c r="L124" s="211"/>
      <c r="M124" s="2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8" s="12" customFormat="1" x14ac:dyDescent="0.2">
      <c r="A125" s="34"/>
      <c r="B125" s="34"/>
      <c r="D125" s="35"/>
      <c r="E125" s="35"/>
      <c r="F125" s="36"/>
      <c r="G125" s="36"/>
      <c r="H125" s="36"/>
      <c r="I125" s="36"/>
      <c r="J125" s="36"/>
      <c r="K125" s="35"/>
      <c r="L125" s="37"/>
      <c r="M125" s="157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8" s="12" customFormat="1" ht="15" x14ac:dyDescent="0.25">
      <c r="A126" s="250"/>
      <c r="B126" s="250"/>
      <c r="C126" s="250"/>
      <c r="D126" s="250"/>
      <c r="E126" s="250"/>
      <c r="F126" s="250"/>
      <c r="G126" s="250"/>
      <c r="H126" s="250"/>
      <c r="I126" s="250"/>
      <c r="J126" s="250"/>
      <c r="K126" s="250"/>
      <c r="L126" s="250"/>
      <c r="M126" s="250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8" s="12" customFormat="1" ht="15" x14ac:dyDescent="0.25">
      <c r="A127" s="250"/>
      <c r="B127" s="250"/>
      <c r="C127" s="250"/>
      <c r="D127" s="250"/>
      <c r="E127" s="250"/>
      <c r="F127" s="250"/>
      <c r="G127" s="250"/>
      <c r="H127" s="250"/>
      <c r="I127" s="250"/>
      <c r="J127" s="250"/>
      <c r="K127" s="250"/>
      <c r="L127" s="250"/>
      <c r="M127" s="250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spans="1:28" s="12" customFormat="1" x14ac:dyDescent="0.2">
      <c r="A128" s="34"/>
      <c r="B128" s="34"/>
      <c r="D128" s="35"/>
      <c r="E128" s="35"/>
      <c r="F128" s="36"/>
      <c r="G128" s="36"/>
      <c r="H128" s="36"/>
      <c r="I128" s="36"/>
      <c r="J128" s="36"/>
      <c r="K128" s="35"/>
      <c r="L128" s="37"/>
      <c r="M128" s="157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spans="1:28" s="12" customFormat="1" ht="15" x14ac:dyDescent="0.25">
      <c r="A129" s="250"/>
      <c r="B129" s="250"/>
      <c r="C129" s="250"/>
      <c r="D129" s="250"/>
      <c r="E129" s="250"/>
      <c r="F129" s="250"/>
      <c r="G129" s="250"/>
      <c r="H129" s="250"/>
      <c r="I129" s="250"/>
      <c r="J129" s="250"/>
      <c r="K129" s="250"/>
      <c r="L129" s="250"/>
      <c r="M129" s="250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8" s="12" customFormat="1" x14ac:dyDescent="0.2">
      <c r="A130" s="34"/>
      <c r="B130" s="34"/>
      <c r="D130" s="35"/>
      <c r="E130" s="35"/>
      <c r="F130" s="36"/>
      <c r="G130" s="36"/>
      <c r="H130" s="36"/>
      <c r="I130" s="36"/>
      <c r="J130" s="36"/>
      <c r="K130" s="35"/>
      <c r="L130" s="37"/>
      <c r="M130" s="157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8" s="12" customFormat="1" ht="15" x14ac:dyDescent="0.25">
      <c r="A131" s="250"/>
      <c r="B131" s="250"/>
      <c r="C131" s="250"/>
      <c r="D131" s="250"/>
      <c r="E131" s="250"/>
      <c r="F131" s="250"/>
      <c r="G131" s="250"/>
      <c r="H131" s="250"/>
      <c r="I131" s="250"/>
      <c r="J131" s="250"/>
      <c r="K131" s="250"/>
      <c r="L131" s="250"/>
      <c r="M131" s="250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8" s="12" customFormat="1" x14ac:dyDescent="0.2">
      <c r="A132" s="34"/>
      <c r="B132" s="34"/>
      <c r="D132" s="35"/>
      <c r="E132" s="35"/>
      <c r="F132" s="36"/>
      <c r="G132" s="36"/>
      <c r="H132" s="36"/>
      <c r="I132" s="36"/>
      <c r="J132" s="36"/>
      <c r="K132" s="35"/>
      <c r="L132" s="37"/>
      <c r="M132" s="157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8" s="12" customFormat="1" ht="15" x14ac:dyDescent="0.25">
      <c r="A133" s="250"/>
      <c r="B133" s="250"/>
      <c r="C133" s="250"/>
      <c r="D133" s="250"/>
      <c r="E133" s="250"/>
      <c r="F133" s="250"/>
      <c r="G133" s="250"/>
      <c r="H133" s="250"/>
      <c r="I133" s="250"/>
      <c r="J133" s="250"/>
      <c r="K133" s="250"/>
      <c r="L133" s="250"/>
      <c r="M133" s="250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8" s="12" customFormat="1" x14ac:dyDescent="0.2">
      <c r="A134" s="34"/>
      <c r="B134" s="34"/>
      <c r="D134" s="35"/>
      <c r="E134" s="35"/>
      <c r="F134" s="36"/>
      <c r="G134" s="36"/>
      <c r="H134" s="36"/>
      <c r="I134" s="36"/>
      <c r="J134" s="36"/>
      <c r="K134" s="35"/>
      <c r="L134" s="37"/>
      <c r="M134" s="157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8" s="11" customFormat="1" x14ac:dyDescent="0.2">
      <c r="A135" s="34"/>
      <c r="B135" s="34"/>
      <c r="C135" s="12"/>
      <c r="D135" s="35"/>
      <c r="E135" s="35"/>
      <c r="F135" s="36"/>
      <c r="G135" s="36"/>
      <c r="H135" s="36"/>
      <c r="I135" s="36"/>
      <c r="J135" s="36"/>
      <c r="K135" s="35"/>
      <c r="L135" s="37"/>
      <c r="M135" s="157"/>
      <c r="Y135" s="12"/>
      <c r="Z135" s="12"/>
      <c r="AA135" s="12"/>
      <c r="AB135" s="12"/>
    </row>
    <row r="136" spans="1:28" s="11" customFormat="1" x14ac:dyDescent="0.2">
      <c r="A136" s="34"/>
      <c r="B136" s="34"/>
      <c r="C136" s="12"/>
      <c r="D136" s="35"/>
      <c r="E136" s="35"/>
      <c r="F136" s="36"/>
      <c r="G136" s="36"/>
      <c r="H136" s="36"/>
      <c r="I136" s="36"/>
      <c r="J136" s="36"/>
      <c r="K136" s="35"/>
      <c r="L136" s="37"/>
      <c r="M136" s="157"/>
      <c r="Y136" s="12"/>
      <c r="Z136" s="12"/>
      <c r="AA136" s="12"/>
      <c r="AB136" s="12"/>
    </row>
    <row r="137" spans="1:28" s="11" customFormat="1" x14ac:dyDescent="0.2">
      <c r="A137" s="34"/>
      <c r="B137" s="34"/>
      <c r="C137" s="12"/>
      <c r="D137" s="35"/>
      <c r="E137" s="35"/>
      <c r="F137" s="36"/>
      <c r="G137" s="36"/>
      <c r="H137" s="36"/>
      <c r="I137" s="36"/>
      <c r="J137" s="36"/>
      <c r="K137" s="35"/>
      <c r="L137" s="37"/>
      <c r="M137" s="157"/>
      <c r="Y137" s="12"/>
      <c r="Z137" s="12"/>
      <c r="AA137" s="12"/>
      <c r="AB137" s="12"/>
    </row>
    <row r="138" spans="1:28" s="11" customFormat="1" x14ac:dyDescent="0.2">
      <c r="A138" s="34"/>
      <c r="B138" s="34"/>
      <c r="C138" s="12"/>
      <c r="D138" s="35"/>
      <c r="E138" s="35"/>
      <c r="F138" s="36"/>
      <c r="G138" s="36"/>
      <c r="H138" s="36"/>
      <c r="I138" s="36"/>
      <c r="J138" s="36"/>
      <c r="K138" s="35"/>
      <c r="L138" s="37"/>
      <c r="M138" s="157"/>
      <c r="Y138" s="12"/>
      <c r="Z138" s="12"/>
      <c r="AA138" s="12"/>
      <c r="AB138" s="12"/>
    </row>
    <row r="139" spans="1:28" s="11" customFormat="1" x14ac:dyDescent="0.2">
      <c r="A139" s="34"/>
      <c r="B139" s="34"/>
      <c r="C139" s="12"/>
      <c r="D139" s="35"/>
      <c r="E139" s="35"/>
      <c r="F139" s="36"/>
      <c r="G139" s="36"/>
      <c r="H139" s="36"/>
      <c r="I139" s="36"/>
      <c r="J139" s="36"/>
      <c r="K139" s="35"/>
      <c r="L139" s="37"/>
      <c r="M139" s="157"/>
      <c r="Y139" s="12"/>
      <c r="Z139" s="12"/>
      <c r="AA139" s="12"/>
      <c r="AB139" s="12"/>
    </row>
    <row r="140" spans="1:28" s="11" customFormat="1" x14ac:dyDescent="0.2">
      <c r="A140" s="34"/>
      <c r="B140" s="34"/>
      <c r="C140" s="12"/>
      <c r="D140" s="35"/>
      <c r="E140" s="35"/>
      <c r="F140" s="36"/>
      <c r="G140" s="36"/>
      <c r="H140" s="36"/>
      <c r="I140" s="36"/>
      <c r="J140" s="36"/>
      <c r="K140" s="35"/>
      <c r="L140" s="37"/>
      <c r="M140" s="157"/>
      <c r="Y140" s="12"/>
      <c r="Z140" s="12"/>
      <c r="AA140" s="12"/>
      <c r="AB140" s="12"/>
    </row>
    <row r="141" spans="1:28" s="11" customFormat="1" x14ac:dyDescent="0.2">
      <c r="A141" s="34"/>
      <c r="B141" s="34"/>
      <c r="C141" s="12"/>
      <c r="D141" s="35"/>
      <c r="E141" s="35"/>
      <c r="F141" s="36"/>
      <c r="G141" s="36"/>
      <c r="H141" s="36"/>
      <c r="I141" s="36"/>
      <c r="J141" s="36"/>
      <c r="K141" s="35"/>
      <c r="L141" s="37"/>
      <c r="M141" s="157"/>
      <c r="Y141" s="12"/>
      <c r="Z141" s="12"/>
      <c r="AA141" s="12"/>
      <c r="AB141" s="12"/>
    </row>
    <row r="142" spans="1:28" s="11" customFormat="1" x14ac:dyDescent="0.2">
      <c r="A142" s="34"/>
      <c r="B142" s="34"/>
      <c r="C142" s="12"/>
      <c r="D142" s="35"/>
      <c r="E142" s="35"/>
      <c r="F142" s="36"/>
      <c r="G142" s="36"/>
      <c r="H142" s="36"/>
      <c r="I142" s="36"/>
      <c r="J142" s="36"/>
      <c r="K142" s="35"/>
      <c r="L142" s="37"/>
      <c r="M142" s="157"/>
      <c r="Y142" s="12"/>
      <c r="Z142" s="12"/>
      <c r="AA142" s="12"/>
      <c r="AB142" s="12"/>
    </row>
    <row r="143" spans="1:28" s="12" customFormat="1" x14ac:dyDescent="0.2">
      <c r="A143" s="34"/>
      <c r="B143" s="34"/>
      <c r="D143" s="35"/>
      <c r="E143" s="35"/>
      <c r="F143" s="36"/>
      <c r="G143" s="36"/>
      <c r="H143" s="36"/>
      <c r="I143" s="36"/>
      <c r="J143" s="36"/>
      <c r="K143" s="35"/>
      <c r="L143" s="37"/>
      <c r="M143" s="157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8" s="12" customFormat="1" x14ac:dyDescent="0.2">
      <c r="A144" s="34"/>
      <c r="B144" s="34"/>
      <c r="D144" s="35"/>
      <c r="E144" s="35"/>
      <c r="F144" s="36"/>
      <c r="G144" s="36"/>
      <c r="H144" s="36"/>
      <c r="I144" s="36"/>
      <c r="J144" s="36"/>
      <c r="K144" s="35"/>
      <c r="L144" s="37"/>
      <c r="M144" s="157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 s="12" customFormat="1" x14ac:dyDescent="0.2">
      <c r="A145" s="34"/>
      <c r="B145" s="34"/>
      <c r="D145" s="35"/>
      <c r="E145" s="35"/>
      <c r="F145" s="36"/>
      <c r="G145" s="36"/>
      <c r="H145" s="36"/>
      <c r="I145" s="36"/>
      <c r="J145" s="36"/>
      <c r="K145" s="35"/>
      <c r="L145" s="37"/>
      <c r="M145" s="157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 s="12" customFormat="1" x14ac:dyDescent="0.2">
      <c r="A146" s="34"/>
      <c r="B146" s="34"/>
      <c r="D146" s="35"/>
      <c r="E146" s="35"/>
      <c r="F146" s="36"/>
      <c r="G146" s="36"/>
      <c r="H146" s="36"/>
      <c r="I146" s="36"/>
      <c r="J146" s="36"/>
      <c r="K146" s="35"/>
      <c r="L146" s="37"/>
      <c r="M146" s="157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 s="12" customFormat="1" x14ac:dyDescent="0.2">
      <c r="A147" s="34"/>
      <c r="B147" s="34"/>
      <c r="D147" s="35"/>
      <c r="E147" s="35"/>
      <c r="F147" s="36"/>
      <c r="G147" s="36"/>
      <c r="H147" s="36"/>
      <c r="I147" s="36"/>
      <c r="J147" s="36"/>
      <c r="K147" s="35"/>
      <c r="L147" s="37"/>
      <c r="M147" s="157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 s="12" customFormat="1" x14ac:dyDescent="0.2">
      <c r="A148" s="34"/>
      <c r="B148" s="34"/>
      <c r="D148" s="35"/>
      <c r="E148" s="35"/>
      <c r="F148" s="36"/>
      <c r="G148" s="36"/>
      <c r="H148" s="36"/>
      <c r="I148" s="36"/>
      <c r="J148" s="36"/>
      <c r="K148" s="35"/>
      <c r="L148" s="37"/>
      <c r="M148" s="157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s="12" customFormat="1" x14ac:dyDescent="0.2">
      <c r="A149" s="34"/>
      <c r="B149" s="34"/>
      <c r="D149" s="35"/>
      <c r="E149" s="35"/>
      <c r="F149" s="36"/>
      <c r="G149" s="36"/>
      <c r="H149" s="36"/>
      <c r="I149" s="36"/>
      <c r="J149" s="36"/>
      <c r="K149" s="35"/>
      <c r="L149" s="37"/>
      <c r="M149" s="157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 s="12" customFormat="1" x14ac:dyDescent="0.2">
      <c r="A150" s="34"/>
      <c r="B150" s="34"/>
      <c r="D150" s="35"/>
      <c r="E150" s="35"/>
      <c r="F150" s="36"/>
      <c r="G150" s="36"/>
      <c r="H150" s="36"/>
      <c r="I150" s="36"/>
      <c r="J150" s="36"/>
      <c r="K150" s="35"/>
      <c r="L150" s="37"/>
      <c r="M150" s="157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 s="12" customFormat="1" x14ac:dyDescent="0.2">
      <c r="A151" s="34"/>
      <c r="B151" s="34"/>
      <c r="D151" s="35"/>
      <c r="E151" s="35"/>
      <c r="F151" s="36"/>
      <c r="G151" s="36"/>
      <c r="H151" s="36"/>
      <c r="I151" s="36"/>
      <c r="J151" s="36"/>
      <c r="K151" s="35"/>
      <c r="L151" s="37"/>
      <c r="M151" s="157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s="12" customFormat="1" x14ac:dyDescent="0.2">
      <c r="A152" s="34"/>
      <c r="B152" s="34"/>
      <c r="D152" s="35"/>
      <c r="E152" s="35"/>
      <c r="F152" s="36"/>
      <c r="G152" s="36"/>
      <c r="H152" s="36"/>
      <c r="I152" s="36"/>
      <c r="J152" s="36"/>
      <c r="K152" s="35"/>
      <c r="L152" s="37"/>
      <c r="M152" s="157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s="12" customFormat="1" x14ac:dyDescent="0.2">
      <c r="A153" s="34"/>
      <c r="B153" s="34"/>
      <c r="D153" s="35"/>
      <c r="E153" s="35"/>
      <c r="F153" s="36"/>
      <c r="G153" s="36"/>
      <c r="H153" s="36"/>
      <c r="I153" s="36"/>
      <c r="J153" s="36"/>
      <c r="K153" s="35"/>
      <c r="L153" s="37"/>
      <c r="M153" s="157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s="12" customFormat="1" x14ac:dyDescent="0.2">
      <c r="A154" s="34"/>
      <c r="B154" s="34"/>
      <c r="D154" s="35"/>
      <c r="E154" s="35"/>
      <c r="F154" s="36"/>
      <c r="G154" s="36"/>
      <c r="H154" s="36"/>
      <c r="I154" s="36"/>
      <c r="J154" s="36"/>
      <c r="K154" s="35"/>
      <c r="L154" s="37"/>
      <c r="M154" s="157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 s="12" customFormat="1" x14ac:dyDescent="0.2">
      <c r="A155" s="34"/>
      <c r="B155" s="34"/>
      <c r="D155" s="35"/>
      <c r="E155" s="35"/>
      <c r="F155" s="36"/>
      <c r="G155" s="36"/>
      <c r="H155" s="36"/>
      <c r="I155" s="36"/>
      <c r="J155" s="36"/>
      <c r="K155" s="35"/>
      <c r="L155" s="37"/>
      <c r="M155" s="157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 s="12" customFormat="1" x14ac:dyDescent="0.2">
      <c r="A156" s="34"/>
      <c r="B156" s="34"/>
      <c r="D156" s="35"/>
      <c r="E156" s="35"/>
      <c r="F156" s="36"/>
      <c r="G156" s="36"/>
      <c r="H156" s="36"/>
      <c r="I156" s="36"/>
      <c r="J156" s="36"/>
      <c r="K156" s="35"/>
      <c r="L156" s="37"/>
      <c r="M156" s="157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s="12" customFormat="1" x14ac:dyDescent="0.2">
      <c r="A157" s="34"/>
      <c r="B157" s="34"/>
      <c r="D157" s="35"/>
      <c r="E157" s="35"/>
      <c r="F157" s="36"/>
      <c r="G157" s="36"/>
      <c r="H157" s="36"/>
      <c r="I157" s="36"/>
      <c r="J157" s="36"/>
      <c r="K157" s="35"/>
      <c r="L157" s="37"/>
      <c r="M157" s="157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 s="12" customFormat="1" x14ac:dyDescent="0.2">
      <c r="A158" s="34"/>
      <c r="B158" s="34"/>
      <c r="D158" s="35"/>
      <c r="E158" s="35"/>
      <c r="F158" s="36"/>
      <c r="G158" s="36"/>
      <c r="H158" s="36"/>
      <c r="I158" s="36"/>
      <c r="J158" s="36"/>
      <c r="K158" s="35"/>
      <c r="L158" s="37"/>
      <c r="M158" s="157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 s="12" customFormat="1" x14ac:dyDescent="0.2">
      <c r="A159" s="34"/>
      <c r="B159" s="34"/>
      <c r="D159" s="35"/>
      <c r="E159" s="35"/>
      <c r="F159" s="36"/>
      <c r="G159" s="36"/>
      <c r="H159" s="36"/>
      <c r="I159" s="36"/>
      <c r="J159" s="36"/>
      <c r="K159" s="35"/>
      <c r="L159" s="37"/>
      <c r="M159" s="157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 s="12" customFormat="1" x14ac:dyDescent="0.2">
      <c r="A160" s="34"/>
      <c r="B160" s="34"/>
      <c r="D160" s="35"/>
      <c r="E160" s="35"/>
      <c r="F160" s="36"/>
      <c r="G160" s="36"/>
      <c r="H160" s="36"/>
      <c r="I160" s="36"/>
      <c r="J160" s="36"/>
      <c r="K160" s="35"/>
      <c r="L160" s="37"/>
      <c r="M160" s="157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 s="12" customFormat="1" x14ac:dyDescent="0.2">
      <c r="A161" s="34"/>
      <c r="B161" s="34"/>
      <c r="D161" s="35"/>
      <c r="E161" s="35"/>
      <c r="F161" s="36"/>
      <c r="G161" s="36"/>
      <c r="H161" s="36"/>
      <c r="I161" s="36"/>
      <c r="J161" s="36"/>
      <c r="K161" s="35"/>
      <c r="L161" s="37"/>
      <c r="M161" s="157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 s="12" customFormat="1" x14ac:dyDescent="0.2">
      <c r="A162" s="34"/>
      <c r="B162" s="34"/>
      <c r="D162" s="35"/>
      <c r="E162" s="35"/>
      <c r="F162" s="36"/>
      <c r="G162" s="36"/>
      <c r="H162" s="36"/>
      <c r="I162" s="36"/>
      <c r="J162" s="36"/>
      <c r="K162" s="35"/>
      <c r="L162" s="37"/>
      <c r="M162" s="157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1:24" s="12" customFormat="1" x14ac:dyDescent="0.2">
      <c r="A163" s="34"/>
      <c r="B163" s="34"/>
      <c r="D163" s="35"/>
      <c r="E163" s="35"/>
      <c r="F163" s="36"/>
      <c r="G163" s="36"/>
      <c r="H163" s="36"/>
      <c r="I163" s="36"/>
      <c r="J163" s="36"/>
      <c r="K163" s="35"/>
      <c r="L163" s="37"/>
      <c r="M163" s="157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1:24" s="12" customFormat="1" x14ac:dyDescent="0.2">
      <c r="A164" s="34"/>
      <c r="B164" s="34"/>
      <c r="D164" s="35"/>
      <c r="E164" s="35"/>
      <c r="F164" s="36"/>
      <c r="G164" s="36"/>
      <c r="H164" s="36"/>
      <c r="I164" s="36"/>
      <c r="J164" s="36"/>
      <c r="K164" s="35"/>
      <c r="L164" s="37"/>
      <c r="M164" s="157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 s="12" customFormat="1" x14ac:dyDescent="0.2">
      <c r="A165" s="34"/>
      <c r="B165" s="34"/>
      <c r="D165" s="35"/>
      <c r="E165" s="35"/>
      <c r="F165" s="36"/>
      <c r="G165" s="36"/>
      <c r="H165" s="36"/>
      <c r="I165" s="36"/>
      <c r="J165" s="36"/>
      <c r="K165" s="35"/>
      <c r="L165" s="37"/>
      <c r="M165" s="157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1:24" s="12" customFormat="1" x14ac:dyDescent="0.2">
      <c r="A166" s="34"/>
      <c r="B166" s="34"/>
      <c r="D166" s="35"/>
      <c r="E166" s="35"/>
      <c r="F166" s="36"/>
      <c r="G166" s="36"/>
      <c r="H166" s="36"/>
      <c r="I166" s="36"/>
      <c r="J166" s="36"/>
      <c r="K166" s="35"/>
      <c r="L166" s="37"/>
      <c r="M166" s="157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 s="12" customFormat="1" x14ac:dyDescent="0.2">
      <c r="A167" s="34"/>
      <c r="B167" s="34"/>
      <c r="D167" s="35"/>
      <c r="E167" s="35"/>
      <c r="F167" s="36"/>
      <c r="G167" s="36"/>
      <c r="H167" s="36"/>
      <c r="I167" s="36"/>
      <c r="J167" s="36"/>
      <c r="K167" s="35"/>
      <c r="L167" s="37"/>
      <c r="M167" s="157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1:24" s="12" customFormat="1" x14ac:dyDescent="0.2">
      <c r="A168" s="34"/>
      <c r="B168" s="34"/>
      <c r="D168" s="35"/>
      <c r="E168" s="35"/>
      <c r="F168" s="36"/>
      <c r="G168" s="36"/>
      <c r="H168" s="36"/>
      <c r="I168" s="36"/>
      <c r="J168" s="36"/>
      <c r="K168" s="35"/>
      <c r="L168" s="37"/>
      <c r="M168" s="157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1:24" s="12" customFormat="1" x14ac:dyDescent="0.2">
      <c r="A169" s="34"/>
      <c r="B169" s="34"/>
      <c r="D169" s="35"/>
      <c r="E169" s="35"/>
      <c r="F169" s="36"/>
      <c r="G169" s="36"/>
      <c r="H169" s="36"/>
      <c r="I169" s="36"/>
      <c r="J169" s="36"/>
      <c r="K169" s="35"/>
      <c r="L169" s="37"/>
      <c r="M169" s="157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1:24" s="12" customFormat="1" x14ac:dyDescent="0.2">
      <c r="A170" s="34"/>
      <c r="B170" s="34"/>
      <c r="D170" s="35"/>
      <c r="E170" s="35"/>
      <c r="F170" s="36"/>
      <c r="G170" s="36"/>
      <c r="H170" s="36"/>
      <c r="I170" s="36"/>
      <c r="J170" s="36"/>
      <c r="K170" s="35"/>
      <c r="L170" s="37"/>
      <c r="M170" s="157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 s="12" customFormat="1" x14ac:dyDescent="0.2">
      <c r="A171" s="34"/>
      <c r="B171" s="34"/>
      <c r="D171" s="35"/>
      <c r="E171" s="35"/>
      <c r="F171" s="36"/>
      <c r="G171" s="36"/>
      <c r="H171" s="36"/>
      <c r="I171" s="36"/>
      <c r="J171" s="36"/>
      <c r="K171" s="35"/>
      <c r="L171" s="37"/>
      <c r="M171" s="157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s="12" customFormat="1" x14ac:dyDescent="0.2">
      <c r="A172" s="34"/>
      <c r="B172" s="34"/>
      <c r="D172" s="35"/>
      <c r="E172" s="35"/>
      <c r="F172" s="36"/>
      <c r="G172" s="36"/>
      <c r="H172" s="36"/>
      <c r="I172" s="36"/>
      <c r="J172" s="36"/>
      <c r="K172" s="35"/>
      <c r="L172" s="37"/>
      <c r="M172" s="157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s="12" customFormat="1" x14ac:dyDescent="0.2">
      <c r="A173" s="34"/>
      <c r="B173" s="34"/>
      <c r="D173" s="35"/>
      <c r="E173" s="35"/>
      <c r="F173" s="36"/>
      <c r="G173" s="36"/>
      <c r="H173" s="36"/>
      <c r="I173" s="36"/>
      <c r="J173" s="36"/>
      <c r="K173" s="35"/>
      <c r="L173" s="37"/>
      <c r="M173" s="157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s="12" customFormat="1" x14ac:dyDescent="0.2">
      <c r="A174" s="34"/>
      <c r="B174" s="34"/>
      <c r="D174" s="35"/>
      <c r="E174" s="35"/>
      <c r="F174" s="36"/>
      <c r="G174" s="36"/>
      <c r="H174" s="36"/>
      <c r="I174" s="36"/>
      <c r="J174" s="36"/>
      <c r="K174" s="35"/>
      <c r="L174" s="37"/>
      <c r="M174" s="157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s="12" customFormat="1" x14ac:dyDescent="0.2">
      <c r="A175" s="34"/>
      <c r="B175" s="34"/>
      <c r="D175" s="35"/>
      <c r="E175" s="35"/>
      <c r="F175" s="36"/>
      <c r="G175" s="36"/>
      <c r="H175" s="36"/>
      <c r="I175" s="36"/>
      <c r="J175" s="36"/>
      <c r="K175" s="35"/>
      <c r="L175" s="37"/>
      <c r="M175" s="157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s="12" customFormat="1" x14ac:dyDescent="0.2">
      <c r="A176" s="34"/>
      <c r="B176" s="34"/>
      <c r="D176" s="35"/>
      <c r="E176" s="35"/>
      <c r="F176" s="36"/>
      <c r="G176" s="36"/>
      <c r="H176" s="36"/>
      <c r="I176" s="36"/>
      <c r="J176" s="36"/>
      <c r="K176" s="35"/>
      <c r="L176" s="37"/>
      <c r="M176" s="157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s="12" customFormat="1" x14ac:dyDescent="0.2">
      <c r="A177" s="34"/>
      <c r="B177" s="34"/>
      <c r="D177" s="35"/>
      <c r="E177" s="35"/>
      <c r="F177" s="36"/>
      <c r="G177" s="36"/>
      <c r="H177" s="36"/>
      <c r="I177" s="36"/>
      <c r="J177" s="36"/>
      <c r="K177" s="35"/>
      <c r="L177" s="37"/>
      <c r="M177" s="157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 s="12" customFormat="1" x14ac:dyDescent="0.2">
      <c r="A178" s="34"/>
      <c r="B178" s="34"/>
      <c r="D178" s="35"/>
      <c r="E178" s="35"/>
      <c r="F178" s="36"/>
      <c r="G178" s="36"/>
      <c r="H178" s="36"/>
      <c r="I178" s="36"/>
      <c r="J178" s="36"/>
      <c r="K178" s="35"/>
      <c r="L178" s="37"/>
      <c r="M178" s="157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 s="12" customFormat="1" x14ac:dyDescent="0.2">
      <c r="A179" s="34"/>
      <c r="B179" s="34"/>
      <c r="D179" s="35"/>
      <c r="E179" s="35"/>
      <c r="F179" s="36"/>
      <c r="G179" s="36"/>
      <c r="H179" s="36"/>
      <c r="I179" s="36"/>
      <c r="J179" s="36"/>
      <c r="K179" s="35"/>
      <c r="L179" s="37"/>
      <c r="M179" s="157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s="12" customFormat="1" x14ac:dyDescent="0.2">
      <c r="A180" s="34"/>
      <c r="B180" s="34"/>
      <c r="D180" s="35"/>
      <c r="E180" s="35"/>
      <c r="F180" s="36"/>
      <c r="G180" s="36"/>
      <c r="H180" s="36"/>
      <c r="I180" s="36"/>
      <c r="J180" s="36"/>
      <c r="K180" s="35"/>
      <c r="L180" s="37"/>
      <c r="M180" s="157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 s="12" customFormat="1" x14ac:dyDescent="0.2">
      <c r="A181" s="34"/>
      <c r="B181" s="34"/>
      <c r="D181" s="35"/>
      <c r="E181" s="35"/>
      <c r="F181" s="36"/>
      <c r="G181" s="36"/>
      <c r="H181" s="36"/>
      <c r="I181" s="36"/>
      <c r="J181" s="36"/>
      <c r="K181" s="35"/>
      <c r="L181" s="37"/>
      <c r="M181" s="157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 s="12" customFormat="1" x14ac:dyDescent="0.2">
      <c r="A182" s="34"/>
      <c r="B182" s="34"/>
      <c r="D182" s="35"/>
      <c r="E182" s="35"/>
      <c r="F182" s="36"/>
      <c r="G182" s="36"/>
      <c r="H182" s="36"/>
      <c r="I182" s="36"/>
      <c r="J182" s="36"/>
      <c r="K182" s="35"/>
      <c r="L182" s="37"/>
      <c r="M182" s="157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 s="12" customFormat="1" x14ac:dyDescent="0.2">
      <c r="A183" s="34"/>
      <c r="B183" s="34"/>
      <c r="D183" s="35"/>
      <c r="E183" s="35"/>
      <c r="F183" s="36"/>
      <c r="G183" s="36"/>
      <c r="H183" s="36"/>
      <c r="I183" s="36"/>
      <c r="J183" s="36"/>
      <c r="K183" s="35"/>
      <c r="L183" s="37"/>
      <c r="M183" s="157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s="12" customFormat="1" x14ac:dyDescent="0.2">
      <c r="A184" s="34"/>
      <c r="B184" s="34"/>
      <c r="D184" s="35"/>
      <c r="E184" s="35"/>
      <c r="F184" s="36"/>
      <c r="G184" s="36"/>
      <c r="H184" s="36"/>
      <c r="I184" s="36"/>
      <c r="J184" s="36"/>
      <c r="K184" s="35"/>
      <c r="L184" s="37"/>
      <c r="M184" s="157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s="12" customFormat="1" x14ac:dyDescent="0.2">
      <c r="A185" s="34"/>
      <c r="B185" s="34"/>
      <c r="D185" s="35"/>
      <c r="E185" s="35"/>
      <c r="F185" s="36"/>
      <c r="G185" s="36"/>
      <c r="H185" s="36"/>
      <c r="I185" s="36"/>
      <c r="J185" s="36"/>
      <c r="K185" s="35"/>
      <c r="L185" s="37"/>
      <c r="M185" s="157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s="12" customFormat="1" x14ac:dyDescent="0.2">
      <c r="A186" s="34"/>
      <c r="B186" s="34"/>
      <c r="D186" s="35"/>
      <c r="E186" s="35"/>
      <c r="F186" s="36"/>
      <c r="G186" s="36"/>
      <c r="H186" s="36"/>
      <c r="I186" s="36"/>
      <c r="J186" s="36"/>
      <c r="K186" s="35"/>
      <c r="L186" s="37"/>
      <c r="M186" s="157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s="12" customFormat="1" x14ac:dyDescent="0.2">
      <c r="A187" s="34"/>
      <c r="B187" s="34"/>
      <c r="D187" s="35"/>
      <c r="E187" s="35"/>
      <c r="F187" s="36"/>
      <c r="G187" s="36"/>
      <c r="H187" s="36"/>
      <c r="I187" s="36"/>
      <c r="J187" s="36"/>
      <c r="K187" s="35"/>
      <c r="L187" s="37"/>
      <c r="M187" s="157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s="12" customFormat="1" x14ac:dyDescent="0.2">
      <c r="A188" s="34"/>
      <c r="B188" s="34"/>
      <c r="D188" s="35"/>
      <c r="E188" s="35"/>
      <c r="F188" s="36"/>
      <c r="G188" s="36"/>
      <c r="H188" s="36"/>
      <c r="I188" s="36"/>
      <c r="J188" s="36"/>
      <c r="K188" s="35"/>
      <c r="L188" s="37"/>
      <c r="M188" s="157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s="12" customFormat="1" x14ac:dyDescent="0.2">
      <c r="A189" s="34"/>
      <c r="B189" s="34"/>
      <c r="D189" s="35"/>
      <c r="E189" s="35"/>
      <c r="F189" s="36"/>
      <c r="G189" s="36"/>
      <c r="H189" s="36"/>
      <c r="I189" s="36"/>
      <c r="J189" s="36"/>
      <c r="K189" s="35"/>
      <c r="L189" s="37"/>
      <c r="M189" s="157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s="12" customFormat="1" x14ac:dyDescent="0.2">
      <c r="A190" s="34"/>
      <c r="B190" s="34"/>
      <c r="D190" s="35"/>
      <c r="E190" s="35"/>
      <c r="F190" s="36"/>
      <c r="G190" s="36"/>
      <c r="H190" s="36"/>
      <c r="I190" s="36"/>
      <c r="J190" s="36"/>
      <c r="K190" s="35"/>
      <c r="L190" s="37"/>
      <c r="M190" s="157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spans="1:24" s="12" customFormat="1" x14ac:dyDescent="0.2">
      <c r="A191" s="34"/>
      <c r="B191" s="34"/>
      <c r="D191" s="35"/>
      <c r="E191" s="35"/>
      <c r="F191" s="36"/>
      <c r="G191" s="36"/>
      <c r="H191" s="36"/>
      <c r="I191" s="36"/>
      <c r="J191" s="36"/>
      <c r="K191" s="35"/>
      <c r="L191" s="37"/>
      <c r="M191" s="157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spans="1:24" s="12" customFormat="1" x14ac:dyDescent="0.2">
      <c r="A192" s="34"/>
      <c r="B192" s="34"/>
      <c r="D192" s="35"/>
      <c r="E192" s="35"/>
      <c r="F192" s="36"/>
      <c r="G192" s="36"/>
      <c r="H192" s="36"/>
      <c r="I192" s="36"/>
      <c r="J192" s="36"/>
      <c r="K192" s="35"/>
      <c r="L192" s="37"/>
      <c r="M192" s="157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spans="1:24" s="12" customFormat="1" x14ac:dyDescent="0.2">
      <c r="A193" s="34"/>
      <c r="B193" s="34"/>
      <c r="D193" s="35"/>
      <c r="E193" s="35"/>
      <c r="F193" s="36"/>
      <c r="G193" s="36"/>
      <c r="H193" s="36"/>
      <c r="I193" s="36"/>
      <c r="J193" s="36"/>
      <c r="K193" s="35"/>
      <c r="L193" s="37"/>
      <c r="M193" s="157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spans="1:24" s="12" customFormat="1" x14ac:dyDescent="0.2">
      <c r="A194" s="34"/>
      <c r="B194" s="34"/>
      <c r="D194" s="35"/>
      <c r="E194" s="35"/>
      <c r="F194" s="36"/>
      <c r="G194" s="36"/>
      <c r="H194" s="36"/>
      <c r="I194" s="36"/>
      <c r="J194" s="36"/>
      <c r="K194" s="35"/>
      <c r="L194" s="37"/>
      <c r="M194" s="157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spans="1:24" s="12" customFormat="1" x14ac:dyDescent="0.2">
      <c r="A195" s="34"/>
      <c r="B195" s="34"/>
      <c r="D195" s="35"/>
      <c r="E195" s="35"/>
      <c r="F195" s="36"/>
      <c r="G195" s="36"/>
      <c r="H195" s="36"/>
      <c r="I195" s="36"/>
      <c r="J195" s="36"/>
      <c r="K195" s="35"/>
      <c r="L195" s="37"/>
      <c r="M195" s="157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spans="1:24" s="12" customFormat="1" x14ac:dyDescent="0.2">
      <c r="A196" s="34"/>
      <c r="B196" s="34"/>
      <c r="D196" s="35"/>
      <c r="E196" s="35"/>
      <c r="F196" s="36"/>
      <c r="G196" s="36"/>
      <c r="H196" s="36"/>
      <c r="I196" s="36"/>
      <c r="J196" s="36"/>
      <c r="K196" s="35"/>
      <c r="L196" s="37"/>
      <c r="M196" s="157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 s="12" customFormat="1" x14ac:dyDescent="0.2">
      <c r="A197" s="34"/>
      <c r="B197" s="34"/>
      <c r="D197" s="35"/>
      <c r="E197" s="35"/>
      <c r="F197" s="36"/>
      <c r="G197" s="36"/>
      <c r="H197" s="36"/>
      <c r="I197" s="36"/>
      <c r="J197" s="36"/>
      <c r="K197" s="35"/>
      <c r="L197" s="37"/>
      <c r="M197" s="157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 s="12" customFormat="1" x14ac:dyDescent="0.2">
      <c r="A198" s="34"/>
      <c r="B198" s="34"/>
      <c r="D198" s="35"/>
      <c r="E198" s="35"/>
      <c r="F198" s="36"/>
      <c r="G198" s="36"/>
      <c r="H198" s="36"/>
      <c r="I198" s="36"/>
      <c r="J198" s="36"/>
      <c r="K198" s="35"/>
      <c r="L198" s="37"/>
      <c r="M198" s="157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 s="12" customFormat="1" x14ac:dyDescent="0.2">
      <c r="A199" s="34"/>
      <c r="B199" s="34"/>
      <c r="D199" s="35"/>
      <c r="E199" s="35"/>
      <c r="F199" s="36"/>
      <c r="G199" s="36"/>
      <c r="H199" s="36"/>
      <c r="I199" s="36"/>
      <c r="J199" s="36"/>
      <c r="K199" s="35"/>
      <c r="L199" s="37"/>
      <c r="M199" s="157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 s="12" customFormat="1" x14ac:dyDescent="0.2">
      <c r="A200" s="34"/>
      <c r="B200" s="34"/>
      <c r="D200" s="35"/>
      <c r="E200" s="35"/>
      <c r="F200" s="36"/>
      <c r="G200" s="36"/>
      <c r="H200" s="36"/>
      <c r="I200" s="36"/>
      <c r="J200" s="36"/>
      <c r="K200" s="35"/>
      <c r="L200" s="37"/>
      <c r="M200" s="157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spans="1:24" s="12" customFormat="1" x14ac:dyDescent="0.2">
      <c r="A201" s="34"/>
      <c r="B201" s="34"/>
      <c r="D201" s="35"/>
      <c r="E201" s="35"/>
      <c r="F201" s="36"/>
      <c r="G201" s="36"/>
      <c r="H201" s="36"/>
      <c r="I201" s="36"/>
      <c r="J201" s="36"/>
      <c r="K201" s="35"/>
      <c r="L201" s="37"/>
      <c r="M201" s="157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spans="1:24" s="12" customFormat="1" x14ac:dyDescent="0.2">
      <c r="A202" s="34"/>
      <c r="B202" s="34"/>
      <c r="D202" s="35"/>
      <c r="E202" s="35"/>
      <c r="F202" s="36"/>
      <c r="G202" s="36"/>
      <c r="H202" s="36"/>
      <c r="I202" s="36"/>
      <c r="J202" s="36"/>
      <c r="K202" s="35"/>
      <c r="L202" s="37"/>
      <c r="M202" s="157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spans="1:24" s="12" customFormat="1" x14ac:dyDescent="0.2">
      <c r="A203" s="34"/>
      <c r="B203" s="34"/>
      <c r="D203" s="35"/>
      <c r="E203" s="35"/>
      <c r="F203" s="36"/>
      <c r="G203" s="36"/>
      <c r="H203" s="36"/>
      <c r="I203" s="36"/>
      <c r="J203" s="36"/>
      <c r="K203" s="35"/>
      <c r="L203" s="37"/>
      <c r="M203" s="157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spans="1:24" s="12" customFormat="1" x14ac:dyDescent="0.2">
      <c r="A204" s="34"/>
      <c r="B204" s="34"/>
      <c r="D204" s="35"/>
      <c r="E204" s="35"/>
      <c r="F204" s="36"/>
      <c r="G204" s="36"/>
      <c r="H204" s="36"/>
      <c r="I204" s="36"/>
      <c r="J204" s="36"/>
      <c r="K204" s="35"/>
      <c r="L204" s="37"/>
      <c r="M204" s="157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spans="1:24" s="12" customFormat="1" x14ac:dyDescent="0.2">
      <c r="A205" s="34"/>
      <c r="B205" s="34"/>
      <c r="D205" s="35"/>
      <c r="E205" s="35"/>
      <c r="F205" s="36"/>
      <c r="G205" s="36"/>
      <c r="H205" s="36"/>
      <c r="I205" s="36"/>
      <c r="J205" s="36"/>
      <c r="K205" s="35"/>
      <c r="L205" s="37"/>
      <c r="M205" s="157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spans="1:24" s="12" customFormat="1" x14ac:dyDescent="0.2">
      <c r="A206" s="34"/>
      <c r="B206" s="34"/>
      <c r="D206" s="35"/>
      <c r="E206" s="35"/>
      <c r="F206" s="36"/>
      <c r="G206" s="36"/>
      <c r="H206" s="36"/>
      <c r="I206" s="36"/>
      <c r="J206" s="36"/>
      <c r="K206" s="35"/>
      <c r="L206" s="37"/>
      <c r="M206" s="157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spans="1:24" s="12" customFormat="1" x14ac:dyDescent="0.2">
      <c r="A207" s="34"/>
      <c r="B207" s="34"/>
      <c r="D207" s="35"/>
      <c r="E207" s="35"/>
      <c r="F207" s="36"/>
      <c r="G207" s="36"/>
      <c r="H207" s="36"/>
      <c r="I207" s="36"/>
      <c r="J207" s="36"/>
      <c r="K207" s="35"/>
      <c r="L207" s="37"/>
      <c r="M207" s="157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spans="1:24" s="12" customFormat="1" x14ac:dyDescent="0.2">
      <c r="A208" s="34"/>
      <c r="B208" s="34"/>
      <c r="D208" s="35"/>
      <c r="E208" s="35"/>
      <c r="F208" s="36"/>
      <c r="G208" s="36"/>
      <c r="H208" s="36"/>
      <c r="I208" s="36"/>
      <c r="J208" s="36"/>
      <c r="K208" s="35"/>
      <c r="L208" s="37"/>
      <c r="M208" s="157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spans="1:24" s="12" customFormat="1" x14ac:dyDescent="0.2">
      <c r="A209" s="34"/>
      <c r="B209" s="34"/>
      <c r="D209" s="35"/>
      <c r="E209" s="35"/>
      <c r="F209" s="36"/>
      <c r="G209" s="36"/>
      <c r="H209" s="36"/>
      <c r="I209" s="36"/>
      <c r="J209" s="36"/>
      <c r="K209" s="35"/>
      <c r="L209" s="37"/>
      <c r="M209" s="157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spans="1:24" s="12" customFormat="1" x14ac:dyDescent="0.2">
      <c r="A210" s="34"/>
      <c r="B210" s="34"/>
      <c r="D210" s="35"/>
      <c r="E210" s="35"/>
      <c r="F210" s="36"/>
      <c r="G210" s="36"/>
      <c r="H210" s="36"/>
      <c r="I210" s="36"/>
      <c r="J210" s="36"/>
      <c r="K210" s="35"/>
      <c r="L210" s="37"/>
      <c r="M210" s="157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spans="1:24" s="12" customFormat="1" x14ac:dyDescent="0.2">
      <c r="A211" s="34"/>
      <c r="B211" s="34"/>
      <c r="D211" s="35"/>
      <c r="E211" s="35"/>
      <c r="F211" s="36"/>
      <c r="G211" s="36"/>
      <c r="H211" s="36"/>
      <c r="I211" s="36"/>
      <c r="J211" s="36"/>
      <c r="K211" s="35"/>
      <c r="L211" s="37"/>
      <c r="M211" s="157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</row>
    <row r="212" spans="1:24" s="12" customFormat="1" x14ac:dyDescent="0.2">
      <c r="A212" s="34"/>
      <c r="B212" s="34"/>
      <c r="D212" s="35"/>
      <c r="E212" s="35"/>
      <c r="F212" s="36"/>
      <c r="G212" s="36"/>
      <c r="H212" s="36"/>
      <c r="I212" s="36"/>
      <c r="J212" s="36"/>
      <c r="K212" s="35"/>
      <c r="L212" s="37"/>
      <c r="M212" s="157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</row>
    <row r="213" spans="1:24" s="12" customFormat="1" x14ac:dyDescent="0.2">
      <c r="A213" s="34"/>
      <c r="B213" s="34"/>
      <c r="D213" s="35"/>
      <c r="E213" s="35"/>
      <c r="F213" s="36"/>
      <c r="G213" s="36"/>
      <c r="H213" s="36"/>
      <c r="I213" s="36"/>
      <c r="J213" s="36"/>
      <c r="K213" s="35"/>
      <c r="L213" s="37"/>
      <c r="M213" s="157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</row>
    <row r="214" spans="1:24" s="12" customFormat="1" x14ac:dyDescent="0.2">
      <c r="A214" s="34"/>
      <c r="B214" s="34"/>
      <c r="D214" s="35"/>
      <c r="E214" s="35"/>
      <c r="F214" s="36"/>
      <c r="G214" s="36"/>
      <c r="H214" s="36"/>
      <c r="I214" s="36"/>
      <c r="J214" s="36"/>
      <c r="K214" s="35"/>
      <c r="L214" s="37"/>
      <c r="M214" s="157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</row>
    <row r="215" spans="1:24" s="12" customFormat="1" x14ac:dyDescent="0.2">
      <c r="A215" s="34"/>
      <c r="B215" s="34"/>
      <c r="D215" s="35"/>
      <c r="E215" s="35"/>
      <c r="F215" s="36"/>
      <c r="G215" s="36"/>
      <c r="H215" s="36"/>
      <c r="I215" s="36"/>
      <c r="J215" s="36"/>
      <c r="K215" s="35"/>
      <c r="L215" s="37"/>
      <c r="M215" s="157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</row>
    <row r="216" spans="1:24" s="12" customFormat="1" x14ac:dyDescent="0.2">
      <c r="A216" s="34"/>
      <c r="B216" s="34"/>
      <c r="D216" s="35"/>
      <c r="E216" s="35"/>
      <c r="F216" s="36"/>
      <c r="G216" s="36"/>
      <c r="H216" s="36"/>
      <c r="I216" s="36"/>
      <c r="J216" s="36"/>
      <c r="K216" s="35"/>
      <c r="L216" s="37"/>
      <c r="M216" s="157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</row>
    <row r="217" spans="1:24" s="12" customFormat="1" x14ac:dyDescent="0.2">
      <c r="A217" s="34"/>
      <c r="B217" s="34"/>
      <c r="D217" s="35"/>
      <c r="E217" s="35"/>
      <c r="F217" s="36"/>
      <c r="G217" s="36"/>
      <c r="H217" s="36"/>
      <c r="I217" s="36"/>
      <c r="J217" s="36"/>
      <c r="K217" s="35"/>
      <c r="L217" s="37"/>
      <c r="M217" s="157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spans="1:24" s="12" customFormat="1" x14ac:dyDescent="0.2">
      <c r="A218" s="34"/>
      <c r="B218" s="34"/>
      <c r="D218" s="35"/>
      <c r="E218" s="35"/>
      <c r="F218" s="36"/>
      <c r="G218" s="36"/>
      <c r="H218" s="36"/>
      <c r="I218" s="36"/>
      <c r="J218" s="36"/>
      <c r="K218" s="35"/>
      <c r="L218" s="37"/>
      <c r="M218" s="157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spans="1:24" s="12" customFormat="1" x14ac:dyDescent="0.2">
      <c r="A219" s="34"/>
      <c r="B219" s="34"/>
      <c r="D219" s="35"/>
      <c r="E219" s="35"/>
      <c r="F219" s="36"/>
      <c r="G219" s="36"/>
      <c r="H219" s="36"/>
      <c r="I219" s="36"/>
      <c r="J219" s="36"/>
      <c r="K219" s="35"/>
      <c r="L219" s="37"/>
      <c r="M219" s="157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spans="1:24" s="12" customFormat="1" x14ac:dyDescent="0.2">
      <c r="A220" s="34"/>
      <c r="B220" s="34"/>
      <c r="D220" s="35"/>
      <c r="E220" s="35"/>
      <c r="F220" s="36"/>
      <c r="G220" s="36"/>
      <c r="H220" s="36"/>
      <c r="I220" s="36"/>
      <c r="J220" s="36"/>
      <c r="K220" s="35"/>
      <c r="L220" s="37"/>
      <c r="M220" s="157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spans="1:24" s="12" customFormat="1" x14ac:dyDescent="0.2">
      <c r="A221" s="34"/>
      <c r="B221" s="34"/>
      <c r="D221" s="35"/>
      <c r="E221" s="35"/>
      <c r="F221" s="36"/>
      <c r="G221" s="36"/>
      <c r="H221" s="36"/>
      <c r="I221" s="36"/>
      <c r="J221" s="36"/>
      <c r="K221" s="35"/>
      <c r="L221" s="37"/>
      <c r="M221" s="157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spans="1:24" s="12" customFormat="1" x14ac:dyDescent="0.2">
      <c r="A222" s="34"/>
      <c r="B222" s="34"/>
      <c r="D222" s="35"/>
      <c r="E222" s="35"/>
      <c r="F222" s="36"/>
      <c r="G222" s="36"/>
      <c r="H222" s="36"/>
      <c r="I222" s="36"/>
      <c r="J222" s="36"/>
      <c r="K222" s="35"/>
      <c r="L222" s="37"/>
      <c r="M222" s="157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</row>
    <row r="223" spans="1:24" s="12" customFormat="1" x14ac:dyDescent="0.2">
      <c r="A223" s="34"/>
      <c r="B223" s="34"/>
      <c r="D223" s="35"/>
      <c r="E223" s="35"/>
      <c r="F223" s="36"/>
      <c r="G223" s="36"/>
      <c r="H223" s="36"/>
      <c r="I223" s="36"/>
      <c r="J223" s="36"/>
      <c r="K223" s="35"/>
      <c r="L223" s="37"/>
      <c r="M223" s="157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</row>
    <row r="224" spans="1:24" s="12" customFormat="1" x14ac:dyDescent="0.2">
      <c r="A224" s="34"/>
      <c r="B224" s="34"/>
      <c r="D224" s="35"/>
      <c r="E224" s="35"/>
      <c r="F224" s="36"/>
      <c r="G224" s="36"/>
      <c r="H224" s="36"/>
      <c r="I224" s="36"/>
      <c r="J224" s="36"/>
      <c r="K224" s="35"/>
      <c r="L224" s="37"/>
      <c r="M224" s="157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</row>
    <row r="225" spans="1:24" s="12" customFormat="1" x14ac:dyDescent="0.2">
      <c r="A225" s="34"/>
      <c r="B225" s="34"/>
      <c r="D225" s="35"/>
      <c r="E225" s="35"/>
      <c r="F225" s="36"/>
      <c r="G225" s="36"/>
      <c r="H225" s="36"/>
      <c r="I225" s="36"/>
      <c r="J225" s="36"/>
      <c r="K225" s="35"/>
      <c r="L225" s="37"/>
      <c r="M225" s="157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</row>
    <row r="226" spans="1:24" s="12" customFormat="1" x14ac:dyDescent="0.2">
      <c r="A226" s="34"/>
      <c r="B226" s="34"/>
      <c r="D226" s="35"/>
      <c r="E226" s="35"/>
      <c r="F226" s="36"/>
      <c r="G226" s="36"/>
      <c r="H226" s="36"/>
      <c r="I226" s="36"/>
      <c r="J226" s="36"/>
      <c r="K226" s="35"/>
      <c r="L226" s="37"/>
      <c r="M226" s="157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</row>
    <row r="227" spans="1:24" s="12" customFormat="1" x14ac:dyDescent="0.2">
      <c r="A227" s="34"/>
      <c r="B227" s="34"/>
      <c r="D227" s="35"/>
      <c r="E227" s="35"/>
      <c r="F227" s="36"/>
      <c r="G227" s="36"/>
      <c r="H227" s="36"/>
      <c r="I227" s="36"/>
      <c r="J227" s="36"/>
      <c r="K227" s="35"/>
      <c r="L227" s="37"/>
      <c r="M227" s="157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</row>
    <row r="228" spans="1:24" s="12" customFormat="1" x14ac:dyDescent="0.2">
      <c r="A228" s="34"/>
      <c r="B228" s="34"/>
      <c r="D228" s="35"/>
      <c r="E228" s="35"/>
      <c r="F228" s="36"/>
      <c r="G228" s="36"/>
      <c r="H228" s="36"/>
      <c r="I228" s="36"/>
      <c r="J228" s="36"/>
      <c r="K228" s="35"/>
      <c r="L228" s="37"/>
      <c r="M228" s="157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</row>
    <row r="229" spans="1:24" s="12" customFormat="1" x14ac:dyDescent="0.2">
      <c r="A229" s="34"/>
      <c r="B229" s="34"/>
      <c r="D229" s="35"/>
      <c r="E229" s="35"/>
      <c r="F229" s="36"/>
      <c r="G229" s="36"/>
      <c r="H229" s="36"/>
      <c r="I229" s="36"/>
      <c r="J229" s="36"/>
      <c r="K229" s="35"/>
      <c r="L229" s="37"/>
      <c r="M229" s="157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spans="1:24" s="12" customFormat="1" x14ac:dyDescent="0.2">
      <c r="A230" s="34"/>
      <c r="B230" s="34"/>
      <c r="D230" s="35"/>
      <c r="E230" s="35"/>
      <c r="F230" s="36"/>
      <c r="G230" s="36"/>
      <c r="H230" s="36"/>
      <c r="I230" s="36"/>
      <c r="J230" s="36"/>
      <c r="K230" s="35"/>
      <c r="L230" s="37"/>
      <c r="M230" s="157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spans="1:24" s="12" customFormat="1" x14ac:dyDescent="0.2">
      <c r="A231" s="34"/>
      <c r="B231" s="34"/>
      <c r="D231" s="35"/>
      <c r="E231" s="35"/>
      <c r="F231" s="36"/>
      <c r="G231" s="36"/>
      <c r="H231" s="36"/>
      <c r="I231" s="36"/>
      <c r="J231" s="36"/>
      <c r="K231" s="35"/>
      <c r="L231" s="37"/>
      <c r="M231" s="157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spans="1:24" s="12" customFormat="1" x14ac:dyDescent="0.2">
      <c r="A232" s="34"/>
      <c r="B232" s="34"/>
      <c r="D232" s="35"/>
      <c r="E232" s="35"/>
      <c r="F232" s="36"/>
      <c r="G232" s="36"/>
      <c r="H232" s="36"/>
      <c r="I232" s="36"/>
      <c r="J232" s="36"/>
      <c r="K232" s="35"/>
      <c r="L232" s="37"/>
      <c r="M232" s="157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spans="1:24" s="12" customFormat="1" x14ac:dyDescent="0.2">
      <c r="A233" s="34"/>
      <c r="B233" s="34"/>
      <c r="D233" s="35"/>
      <c r="E233" s="35"/>
      <c r="F233" s="36"/>
      <c r="G233" s="36"/>
      <c r="H233" s="36"/>
      <c r="I233" s="36"/>
      <c r="J233" s="36"/>
      <c r="K233" s="35"/>
      <c r="L233" s="37"/>
      <c r="M233" s="157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spans="1:24" s="12" customFormat="1" x14ac:dyDescent="0.2">
      <c r="A234" s="34"/>
      <c r="B234" s="34"/>
      <c r="D234" s="35"/>
      <c r="E234" s="35"/>
      <c r="F234" s="36"/>
      <c r="G234" s="36"/>
      <c r="H234" s="36"/>
      <c r="I234" s="36"/>
      <c r="J234" s="36"/>
      <c r="K234" s="35"/>
      <c r="L234" s="37"/>
      <c r="M234" s="157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spans="1:24" s="12" customFormat="1" x14ac:dyDescent="0.2">
      <c r="A235" s="34"/>
      <c r="B235" s="34"/>
      <c r="D235" s="35"/>
      <c r="E235" s="35"/>
      <c r="F235" s="36"/>
      <c r="G235" s="36"/>
      <c r="H235" s="36"/>
      <c r="I235" s="36"/>
      <c r="J235" s="36"/>
      <c r="K235" s="35"/>
      <c r="L235" s="37"/>
      <c r="M235" s="157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spans="1:24" s="12" customFormat="1" x14ac:dyDescent="0.2">
      <c r="A236" s="34"/>
      <c r="B236" s="34"/>
      <c r="D236" s="35"/>
      <c r="E236" s="35"/>
      <c r="F236" s="36"/>
      <c r="G236" s="36"/>
      <c r="H236" s="36"/>
      <c r="I236" s="36"/>
      <c r="J236" s="36"/>
      <c r="K236" s="35"/>
      <c r="L236" s="37"/>
      <c r="M236" s="157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spans="1:24" s="12" customFormat="1" x14ac:dyDescent="0.2">
      <c r="A237" s="34"/>
      <c r="B237" s="34"/>
      <c r="D237" s="35"/>
      <c r="E237" s="35"/>
      <c r="F237" s="36"/>
      <c r="G237" s="36"/>
      <c r="H237" s="36"/>
      <c r="I237" s="36"/>
      <c r="J237" s="36"/>
      <c r="K237" s="35"/>
      <c r="L237" s="37"/>
      <c r="M237" s="157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spans="1:24" s="12" customFormat="1" x14ac:dyDescent="0.2">
      <c r="A238" s="34"/>
      <c r="B238" s="34"/>
      <c r="D238" s="35"/>
      <c r="E238" s="35"/>
      <c r="F238" s="36"/>
      <c r="G238" s="36"/>
      <c r="H238" s="36"/>
      <c r="I238" s="36"/>
      <c r="J238" s="36"/>
      <c r="K238" s="35"/>
      <c r="L238" s="37"/>
      <c r="M238" s="157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spans="1:24" s="12" customFormat="1" x14ac:dyDescent="0.2">
      <c r="A239" s="34"/>
      <c r="B239" s="34"/>
      <c r="D239" s="35"/>
      <c r="E239" s="35"/>
      <c r="F239" s="36"/>
      <c r="G239" s="36"/>
      <c r="H239" s="36"/>
      <c r="I239" s="36"/>
      <c r="J239" s="36"/>
      <c r="K239" s="35"/>
      <c r="L239" s="37"/>
      <c r="M239" s="157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</row>
    <row r="240" spans="1:24" s="12" customFormat="1" x14ac:dyDescent="0.2">
      <c r="A240" s="34"/>
      <c r="B240" s="34"/>
      <c r="D240" s="35"/>
      <c r="E240" s="35"/>
      <c r="F240" s="36"/>
      <c r="G240" s="36"/>
      <c r="H240" s="36"/>
      <c r="I240" s="36"/>
      <c r="J240" s="36"/>
      <c r="K240" s="35"/>
      <c r="L240" s="37"/>
      <c r="M240" s="157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</row>
    <row r="241" spans="1:24" s="12" customFormat="1" x14ac:dyDescent="0.2">
      <c r="A241" s="34"/>
      <c r="B241" s="34"/>
      <c r="D241" s="35"/>
      <c r="E241" s="35"/>
      <c r="F241" s="36"/>
      <c r="G241" s="36"/>
      <c r="H241" s="36"/>
      <c r="I241" s="36"/>
      <c r="J241" s="36"/>
      <c r="K241" s="35"/>
      <c r="L241" s="37"/>
      <c r="M241" s="157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</row>
    <row r="242" spans="1:24" s="12" customFormat="1" x14ac:dyDescent="0.2">
      <c r="A242" s="34"/>
      <c r="B242" s="34"/>
      <c r="D242" s="35"/>
      <c r="E242" s="35"/>
      <c r="F242" s="36"/>
      <c r="G242" s="36"/>
      <c r="H242" s="36"/>
      <c r="I242" s="36"/>
      <c r="J242" s="36"/>
      <c r="K242" s="35"/>
      <c r="L242" s="37"/>
      <c r="M242" s="157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</row>
    <row r="243" spans="1:24" s="12" customFormat="1" x14ac:dyDescent="0.2">
      <c r="A243" s="34"/>
      <c r="B243" s="34"/>
      <c r="D243" s="35"/>
      <c r="E243" s="35"/>
      <c r="F243" s="36"/>
      <c r="G243" s="36"/>
      <c r="H243" s="36"/>
      <c r="I243" s="36"/>
      <c r="J243" s="36"/>
      <c r="K243" s="35"/>
      <c r="L243" s="37"/>
      <c r="M243" s="157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</row>
    <row r="244" spans="1:24" s="12" customFormat="1" x14ac:dyDescent="0.2">
      <c r="A244" s="34"/>
      <c r="B244" s="34"/>
      <c r="D244" s="35"/>
      <c r="E244" s="35"/>
      <c r="F244" s="36"/>
      <c r="G244" s="36"/>
      <c r="H244" s="36"/>
      <c r="I244" s="36"/>
      <c r="J244" s="36"/>
      <c r="K244" s="35"/>
      <c r="L244" s="37"/>
      <c r="M244" s="157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</row>
    <row r="245" spans="1:24" s="12" customFormat="1" x14ac:dyDescent="0.2">
      <c r="A245" s="34"/>
      <c r="B245" s="34"/>
      <c r="D245" s="35"/>
      <c r="E245" s="35"/>
      <c r="F245" s="36"/>
      <c r="G245" s="36"/>
      <c r="H245" s="36"/>
      <c r="I245" s="36"/>
      <c r="J245" s="36"/>
      <c r="K245" s="35"/>
      <c r="L245" s="37"/>
      <c r="M245" s="157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</row>
    <row r="246" spans="1:24" s="12" customFormat="1" x14ac:dyDescent="0.2">
      <c r="A246" s="34"/>
      <c r="B246" s="34"/>
      <c r="D246" s="35"/>
      <c r="E246" s="35"/>
      <c r="F246" s="36"/>
      <c r="G246" s="36"/>
      <c r="H246" s="36"/>
      <c r="I246" s="36"/>
      <c r="J246" s="36"/>
      <c r="K246" s="35"/>
      <c r="L246" s="37"/>
      <c r="M246" s="157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</row>
    <row r="247" spans="1:24" s="12" customFormat="1" x14ac:dyDescent="0.2">
      <c r="A247" s="34"/>
      <c r="B247" s="34"/>
      <c r="D247" s="35"/>
      <c r="E247" s="35"/>
      <c r="F247" s="36"/>
      <c r="G247" s="36"/>
      <c r="H247" s="36"/>
      <c r="I247" s="36"/>
      <c r="J247" s="36"/>
      <c r="K247" s="35"/>
      <c r="L247" s="37"/>
      <c r="M247" s="157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</row>
    <row r="248" spans="1:24" s="12" customFormat="1" x14ac:dyDescent="0.2">
      <c r="A248" s="34"/>
      <c r="B248" s="34"/>
      <c r="D248" s="35"/>
      <c r="E248" s="35"/>
      <c r="F248" s="36"/>
      <c r="G248" s="36"/>
      <c r="H248" s="36"/>
      <c r="I248" s="36"/>
      <c r="J248" s="36"/>
      <c r="K248" s="35"/>
      <c r="L248" s="37"/>
      <c r="M248" s="157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</row>
    <row r="249" spans="1:24" s="12" customFormat="1" x14ac:dyDescent="0.2">
      <c r="A249" s="34"/>
      <c r="B249" s="34"/>
      <c r="D249" s="35"/>
      <c r="E249" s="35"/>
      <c r="F249" s="36"/>
      <c r="G249" s="36"/>
      <c r="H249" s="36"/>
      <c r="I249" s="36"/>
      <c r="J249" s="36"/>
      <c r="K249" s="35"/>
      <c r="L249" s="37"/>
      <c r="M249" s="157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</row>
    <row r="250" spans="1:24" s="12" customFormat="1" x14ac:dyDescent="0.2">
      <c r="A250" s="34"/>
      <c r="B250" s="34"/>
      <c r="D250" s="35"/>
      <c r="E250" s="35"/>
      <c r="F250" s="36"/>
      <c r="G250" s="36"/>
      <c r="H250" s="36"/>
      <c r="I250" s="36"/>
      <c r="J250" s="36"/>
      <c r="K250" s="35"/>
      <c r="L250" s="37"/>
      <c r="M250" s="157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spans="1:24" s="12" customFormat="1" x14ac:dyDescent="0.2">
      <c r="A251" s="34"/>
      <c r="B251" s="34"/>
      <c r="D251" s="35"/>
      <c r="E251" s="35"/>
      <c r="F251" s="36"/>
      <c r="G251" s="36"/>
      <c r="H251" s="36"/>
      <c r="I251" s="36"/>
      <c r="J251" s="36"/>
      <c r="K251" s="35"/>
      <c r="L251" s="37"/>
      <c r="M251" s="157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</row>
    <row r="252" spans="1:24" s="12" customFormat="1" x14ac:dyDescent="0.2">
      <c r="A252" s="34"/>
      <c r="B252" s="34"/>
      <c r="D252" s="35"/>
      <c r="E252" s="35"/>
      <c r="F252" s="36"/>
      <c r="G252" s="36"/>
      <c r="H252" s="36"/>
      <c r="I252" s="36"/>
      <c r="J252" s="36"/>
      <c r="K252" s="35"/>
      <c r="L252" s="37"/>
      <c r="M252" s="157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</row>
    <row r="253" spans="1:24" s="12" customFormat="1" x14ac:dyDescent="0.2">
      <c r="A253" s="34"/>
      <c r="B253" s="34"/>
      <c r="D253" s="35"/>
      <c r="E253" s="35"/>
      <c r="F253" s="36"/>
      <c r="G253" s="36"/>
      <c r="H253" s="36"/>
      <c r="I253" s="36"/>
      <c r="J253" s="36"/>
      <c r="K253" s="35"/>
      <c r="L253" s="37"/>
      <c r="M253" s="157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</row>
    <row r="254" spans="1:24" s="12" customFormat="1" x14ac:dyDescent="0.2">
      <c r="A254" s="34"/>
      <c r="B254" s="34"/>
      <c r="D254" s="35"/>
      <c r="E254" s="35"/>
      <c r="F254" s="36"/>
      <c r="G254" s="36"/>
      <c r="H254" s="36"/>
      <c r="I254" s="36"/>
      <c r="J254" s="36"/>
      <c r="K254" s="35"/>
      <c r="L254" s="37"/>
      <c r="M254" s="157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</row>
    <row r="255" spans="1:24" s="12" customFormat="1" x14ac:dyDescent="0.2">
      <c r="A255" s="34"/>
      <c r="B255" s="34"/>
      <c r="D255" s="35"/>
      <c r="E255" s="35"/>
      <c r="F255" s="36"/>
      <c r="G255" s="36"/>
      <c r="H255" s="36"/>
      <c r="I255" s="36"/>
      <c r="J255" s="36"/>
      <c r="K255" s="35"/>
      <c r="L255" s="37"/>
      <c r="M255" s="157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</row>
    <row r="256" spans="1:24" s="12" customFormat="1" x14ac:dyDescent="0.2">
      <c r="A256" s="34"/>
      <c r="B256" s="34"/>
      <c r="D256" s="35"/>
      <c r="E256" s="35"/>
      <c r="F256" s="36"/>
      <c r="G256" s="36"/>
      <c r="H256" s="36"/>
      <c r="I256" s="36"/>
      <c r="J256" s="36"/>
      <c r="K256" s="35"/>
      <c r="L256" s="37"/>
      <c r="M256" s="157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</row>
    <row r="257" spans="1:24" s="12" customFormat="1" x14ac:dyDescent="0.2">
      <c r="A257" s="34"/>
      <c r="B257" s="34"/>
      <c r="D257" s="35"/>
      <c r="E257" s="35"/>
      <c r="F257" s="36"/>
      <c r="G257" s="36"/>
      <c r="H257" s="36"/>
      <c r="I257" s="36"/>
      <c r="J257" s="36"/>
      <c r="K257" s="35"/>
      <c r="L257" s="37"/>
      <c r="M257" s="157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</row>
    <row r="258" spans="1:24" s="12" customFormat="1" x14ac:dyDescent="0.2">
      <c r="A258" s="34"/>
      <c r="B258" s="34"/>
      <c r="D258" s="35"/>
      <c r="E258" s="35"/>
      <c r="F258" s="36"/>
      <c r="G258" s="36"/>
      <c r="H258" s="36"/>
      <c r="I258" s="36"/>
      <c r="J258" s="36"/>
      <c r="K258" s="35"/>
      <c r="L258" s="37"/>
      <c r="M258" s="157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</row>
    <row r="259" spans="1:24" s="12" customFormat="1" x14ac:dyDescent="0.2">
      <c r="A259" s="34"/>
      <c r="B259" s="34"/>
      <c r="D259" s="35"/>
      <c r="E259" s="35"/>
      <c r="F259" s="36"/>
      <c r="G259" s="36"/>
      <c r="H259" s="36"/>
      <c r="I259" s="36"/>
      <c r="J259" s="36"/>
      <c r="K259" s="35"/>
      <c r="L259" s="37"/>
      <c r="M259" s="157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</row>
    <row r="260" spans="1:24" s="12" customFormat="1" x14ac:dyDescent="0.2">
      <c r="A260" s="34"/>
      <c r="B260" s="34"/>
      <c r="D260" s="35"/>
      <c r="E260" s="35"/>
      <c r="F260" s="36"/>
      <c r="G260" s="36"/>
      <c r="H260" s="36"/>
      <c r="I260" s="36"/>
      <c r="J260" s="36"/>
      <c r="K260" s="35"/>
      <c r="L260" s="37"/>
      <c r="M260" s="157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</row>
    <row r="261" spans="1:24" s="12" customFormat="1" x14ac:dyDescent="0.2">
      <c r="A261" s="34"/>
      <c r="B261" s="34"/>
      <c r="D261" s="35"/>
      <c r="E261" s="35"/>
      <c r="F261" s="36"/>
      <c r="G261" s="36"/>
      <c r="H261" s="36"/>
      <c r="I261" s="36"/>
      <c r="J261" s="36"/>
      <c r="K261" s="35"/>
      <c r="L261" s="37"/>
      <c r="M261" s="157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</row>
    <row r="262" spans="1:24" s="12" customFormat="1" x14ac:dyDescent="0.2">
      <c r="A262" s="34"/>
      <c r="B262" s="34"/>
      <c r="D262" s="35"/>
      <c r="E262" s="35"/>
      <c r="F262" s="36"/>
      <c r="G262" s="36"/>
      <c r="H262" s="36"/>
      <c r="I262" s="36"/>
      <c r="J262" s="36"/>
      <c r="K262" s="35"/>
      <c r="L262" s="37"/>
      <c r="M262" s="157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spans="1:24" s="12" customFormat="1" x14ac:dyDescent="0.2">
      <c r="A263" s="34"/>
      <c r="B263" s="34"/>
      <c r="D263" s="35"/>
      <c r="E263" s="35"/>
      <c r="F263" s="36"/>
      <c r="G263" s="36"/>
      <c r="H263" s="36"/>
      <c r="I263" s="36"/>
      <c r="J263" s="36"/>
      <c r="K263" s="35"/>
      <c r="L263" s="37"/>
      <c r="M263" s="157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</row>
    <row r="264" spans="1:24" s="12" customFormat="1" x14ac:dyDescent="0.2">
      <c r="A264" s="34"/>
      <c r="B264" s="34"/>
      <c r="D264" s="35"/>
      <c r="E264" s="35"/>
      <c r="F264" s="36"/>
      <c r="G264" s="36"/>
      <c r="H264" s="36"/>
      <c r="I264" s="36"/>
      <c r="J264" s="36"/>
      <c r="K264" s="35"/>
      <c r="L264" s="37"/>
      <c r="M264" s="157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spans="1:24" s="12" customFormat="1" x14ac:dyDescent="0.2">
      <c r="A265" s="34"/>
      <c r="B265" s="34"/>
      <c r="D265" s="35"/>
      <c r="E265" s="35"/>
      <c r="F265" s="36"/>
      <c r="G265" s="36"/>
      <c r="H265" s="36"/>
      <c r="I265" s="36"/>
      <c r="J265" s="36"/>
      <c r="K265" s="35"/>
      <c r="L265" s="37"/>
      <c r="M265" s="157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</row>
    <row r="266" spans="1:24" s="12" customFormat="1" x14ac:dyDescent="0.2">
      <c r="A266" s="34"/>
      <c r="B266" s="34"/>
      <c r="D266" s="35"/>
      <c r="E266" s="35"/>
      <c r="F266" s="36"/>
      <c r="G266" s="36"/>
      <c r="H266" s="36"/>
      <c r="I266" s="36"/>
      <c r="J266" s="36"/>
      <c r="K266" s="35"/>
      <c r="L266" s="37"/>
      <c r="M266" s="157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</row>
    <row r="267" spans="1:24" s="12" customFormat="1" x14ac:dyDescent="0.2">
      <c r="A267" s="34"/>
      <c r="B267" s="34"/>
      <c r="D267" s="35"/>
      <c r="E267" s="35"/>
      <c r="F267" s="36"/>
      <c r="G267" s="36"/>
      <c r="H267" s="36"/>
      <c r="I267" s="36"/>
      <c r="J267" s="36"/>
      <c r="K267" s="35"/>
      <c r="L267" s="37"/>
      <c r="M267" s="157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</row>
    <row r="268" spans="1:24" s="12" customFormat="1" x14ac:dyDescent="0.2">
      <c r="A268" s="34"/>
      <c r="B268" s="34"/>
      <c r="D268" s="35"/>
      <c r="E268" s="35"/>
      <c r="F268" s="36"/>
      <c r="G268" s="36"/>
      <c r="H268" s="36"/>
      <c r="I268" s="36"/>
      <c r="J268" s="36"/>
      <c r="K268" s="35"/>
      <c r="L268" s="37"/>
      <c r="M268" s="157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</row>
    <row r="269" spans="1:24" s="12" customFormat="1" x14ac:dyDescent="0.2">
      <c r="A269" s="34"/>
      <c r="B269" s="34"/>
      <c r="D269" s="35"/>
      <c r="E269" s="35"/>
      <c r="F269" s="36"/>
      <c r="G269" s="36"/>
      <c r="H269" s="36"/>
      <c r="I269" s="36"/>
      <c r="J269" s="36"/>
      <c r="K269" s="35"/>
      <c r="L269" s="37"/>
      <c r="M269" s="157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</row>
    <row r="270" spans="1:24" s="12" customFormat="1" x14ac:dyDescent="0.2">
      <c r="A270" s="34"/>
      <c r="B270" s="34"/>
      <c r="D270" s="35"/>
      <c r="E270" s="35"/>
      <c r="F270" s="36"/>
      <c r="G270" s="36"/>
      <c r="H270" s="36"/>
      <c r="I270" s="36"/>
      <c r="J270" s="36"/>
      <c r="K270" s="35"/>
      <c r="L270" s="37"/>
      <c r="M270" s="157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</row>
    <row r="271" spans="1:24" s="12" customFormat="1" x14ac:dyDescent="0.2">
      <c r="A271" s="34"/>
      <c r="B271" s="34"/>
      <c r="D271" s="35"/>
      <c r="E271" s="35"/>
      <c r="F271" s="36"/>
      <c r="G271" s="36"/>
      <c r="H271" s="36"/>
      <c r="I271" s="36"/>
      <c r="J271" s="36"/>
      <c r="K271" s="35"/>
      <c r="L271" s="37"/>
      <c r="M271" s="157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</row>
    <row r="272" spans="1:24" s="12" customFormat="1" x14ac:dyDescent="0.2">
      <c r="A272" s="34"/>
      <c r="B272" s="34"/>
      <c r="D272" s="35"/>
      <c r="E272" s="35"/>
      <c r="F272" s="36"/>
      <c r="G272" s="36"/>
      <c r="H272" s="36"/>
      <c r="I272" s="36"/>
      <c r="J272" s="36"/>
      <c r="K272" s="35"/>
      <c r="L272" s="37"/>
      <c r="M272" s="157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</row>
    <row r="273" spans="1:24" s="12" customFormat="1" x14ac:dyDescent="0.2">
      <c r="A273" s="34"/>
      <c r="B273" s="34"/>
      <c r="D273" s="35"/>
      <c r="E273" s="35"/>
      <c r="F273" s="36"/>
      <c r="G273" s="36"/>
      <c r="H273" s="36"/>
      <c r="I273" s="36"/>
      <c r="J273" s="36"/>
      <c r="K273" s="35"/>
      <c r="L273" s="37"/>
      <c r="M273" s="157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</row>
    <row r="274" spans="1:24" s="12" customFormat="1" x14ac:dyDescent="0.2">
      <c r="A274" s="34"/>
      <c r="B274" s="34"/>
      <c r="D274" s="35"/>
      <c r="E274" s="35"/>
      <c r="F274" s="36"/>
      <c r="G274" s="36"/>
      <c r="H274" s="36"/>
      <c r="I274" s="36"/>
      <c r="J274" s="36"/>
      <c r="K274" s="35"/>
      <c r="L274" s="37"/>
      <c r="M274" s="157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</row>
    <row r="275" spans="1:24" s="12" customFormat="1" x14ac:dyDescent="0.2">
      <c r="A275" s="34"/>
      <c r="B275" s="34"/>
      <c r="D275" s="35"/>
      <c r="E275" s="35"/>
      <c r="F275" s="36"/>
      <c r="G275" s="36"/>
      <c r="H275" s="36"/>
      <c r="I275" s="36"/>
      <c r="J275" s="36"/>
      <c r="K275" s="35"/>
      <c r="L275" s="37"/>
      <c r="M275" s="157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</row>
    <row r="276" spans="1:24" s="12" customFormat="1" x14ac:dyDescent="0.2">
      <c r="A276" s="34"/>
      <c r="B276" s="34"/>
      <c r="D276" s="35"/>
      <c r="E276" s="35"/>
      <c r="F276" s="36"/>
      <c r="G276" s="36"/>
      <c r="H276" s="36"/>
      <c r="I276" s="36"/>
      <c r="J276" s="36"/>
      <c r="K276" s="35"/>
      <c r="L276" s="37"/>
      <c r="M276" s="157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</row>
    <row r="277" spans="1:24" s="12" customFormat="1" x14ac:dyDescent="0.2">
      <c r="A277" s="34"/>
      <c r="B277" s="34"/>
      <c r="D277" s="35"/>
      <c r="E277" s="35"/>
      <c r="F277" s="36"/>
      <c r="G277" s="36"/>
      <c r="H277" s="36"/>
      <c r="I277" s="36"/>
      <c r="J277" s="36"/>
      <c r="K277" s="35"/>
      <c r="L277" s="37"/>
      <c r="M277" s="157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</row>
    <row r="278" spans="1:24" s="12" customFormat="1" x14ac:dyDescent="0.2">
      <c r="A278" s="34"/>
      <c r="B278" s="34"/>
      <c r="D278" s="35"/>
      <c r="E278" s="35"/>
      <c r="F278" s="36"/>
      <c r="G278" s="36"/>
      <c r="H278" s="36"/>
      <c r="I278" s="36"/>
      <c r="J278" s="36"/>
      <c r="K278" s="35"/>
      <c r="L278" s="37"/>
      <c r="M278" s="157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</row>
    <row r="279" spans="1:24" s="12" customFormat="1" x14ac:dyDescent="0.2">
      <c r="A279" s="34"/>
      <c r="B279" s="34"/>
      <c r="D279" s="35"/>
      <c r="E279" s="35"/>
      <c r="F279" s="36"/>
      <c r="G279" s="36"/>
      <c r="H279" s="36"/>
      <c r="I279" s="36"/>
      <c r="J279" s="36"/>
      <c r="K279" s="35"/>
      <c r="L279" s="37"/>
      <c r="M279" s="157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</row>
    <row r="280" spans="1:24" s="12" customFormat="1" x14ac:dyDescent="0.2">
      <c r="A280" s="34"/>
      <c r="B280" s="34"/>
      <c r="D280" s="35"/>
      <c r="E280" s="35"/>
      <c r="F280" s="36"/>
      <c r="G280" s="36"/>
      <c r="H280" s="36"/>
      <c r="I280" s="36"/>
      <c r="J280" s="36"/>
      <c r="K280" s="35"/>
      <c r="L280" s="37"/>
      <c r="M280" s="157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</row>
    <row r="281" spans="1:24" s="12" customFormat="1" x14ac:dyDescent="0.2">
      <c r="A281" s="34"/>
      <c r="B281" s="34"/>
      <c r="D281" s="35"/>
      <c r="E281" s="35"/>
      <c r="F281" s="36"/>
      <c r="G281" s="36"/>
      <c r="H281" s="36"/>
      <c r="I281" s="36"/>
      <c r="J281" s="36"/>
      <c r="K281" s="35"/>
      <c r="L281" s="37"/>
      <c r="M281" s="157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</row>
    <row r="282" spans="1:24" s="12" customFormat="1" x14ac:dyDescent="0.2">
      <c r="A282" s="34"/>
      <c r="B282" s="34"/>
      <c r="D282" s="35"/>
      <c r="E282" s="35"/>
      <c r="F282" s="36"/>
      <c r="G282" s="36"/>
      <c r="H282" s="36"/>
      <c r="I282" s="36"/>
      <c r="J282" s="36"/>
      <c r="K282" s="35"/>
      <c r="L282" s="37"/>
      <c r="M282" s="157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</row>
    <row r="283" spans="1:24" s="12" customFormat="1" x14ac:dyDescent="0.2">
      <c r="A283" s="34"/>
      <c r="B283" s="34"/>
      <c r="D283" s="35"/>
      <c r="E283" s="35"/>
      <c r="F283" s="36"/>
      <c r="G283" s="36"/>
      <c r="H283" s="36"/>
      <c r="I283" s="36"/>
      <c r="J283" s="36"/>
      <c r="K283" s="35"/>
      <c r="L283" s="37"/>
      <c r="M283" s="157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</row>
    <row r="284" spans="1:24" s="12" customFormat="1" x14ac:dyDescent="0.2">
      <c r="A284" s="34"/>
      <c r="B284" s="34"/>
      <c r="D284" s="35"/>
      <c r="E284" s="35"/>
      <c r="F284" s="36"/>
      <c r="G284" s="36"/>
      <c r="H284" s="36"/>
      <c r="I284" s="36"/>
      <c r="J284" s="36"/>
      <c r="K284" s="35"/>
      <c r="L284" s="37"/>
      <c r="M284" s="157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</row>
    <row r="285" spans="1:24" s="12" customFormat="1" x14ac:dyDescent="0.2">
      <c r="A285" s="34"/>
      <c r="B285" s="34"/>
      <c r="D285" s="35"/>
      <c r="E285" s="35"/>
      <c r="F285" s="36"/>
      <c r="G285" s="36"/>
      <c r="H285" s="36"/>
      <c r="I285" s="36"/>
      <c r="J285" s="36"/>
      <c r="K285" s="35"/>
      <c r="L285" s="37"/>
      <c r="M285" s="157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</row>
    <row r="286" spans="1:24" s="12" customFormat="1" x14ac:dyDescent="0.2">
      <c r="A286" s="34"/>
      <c r="B286" s="34"/>
      <c r="D286" s="35"/>
      <c r="E286" s="35"/>
      <c r="F286" s="36"/>
      <c r="G286" s="36"/>
      <c r="H286" s="36"/>
      <c r="I286" s="36"/>
      <c r="J286" s="36"/>
      <c r="K286" s="35"/>
      <c r="L286" s="37"/>
      <c r="M286" s="157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</row>
    <row r="287" spans="1:24" s="12" customFormat="1" x14ac:dyDescent="0.2">
      <c r="A287" s="34"/>
      <c r="B287" s="34"/>
      <c r="D287" s="35"/>
      <c r="E287" s="35"/>
      <c r="F287" s="36"/>
      <c r="G287" s="36"/>
      <c r="H287" s="36"/>
      <c r="I287" s="36"/>
      <c r="J287" s="36"/>
      <c r="K287" s="35"/>
      <c r="L287" s="37"/>
      <c r="M287" s="157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</row>
    <row r="288" spans="1:24" s="12" customFormat="1" x14ac:dyDescent="0.2">
      <c r="A288" s="34"/>
      <c r="B288" s="34"/>
      <c r="D288" s="35"/>
      <c r="E288" s="35"/>
      <c r="F288" s="36"/>
      <c r="G288" s="36"/>
      <c r="H288" s="36"/>
      <c r="I288" s="36"/>
      <c r="J288" s="36"/>
      <c r="K288" s="35"/>
      <c r="L288" s="37"/>
      <c r="M288" s="157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</row>
    <row r="289" spans="1:24" s="12" customFormat="1" x14ac:dyDescent="0.2">
      <c r="A289" s="34"/>
      <c r="B289" s="34"/>
      <c r="D289" s="35"/>
      <c r="E289" s="35"/>
      <c r="F289" s="36"/>
      <c r="G289" s="36"/>
      <c r="H289" s="36"/>
      <c r="I289" s="36"/>
      <c r="J289" s="36"/>
      <c r="K289" s="35"/>
      <c r="L289" s="37"/>
      <c r="M289" s="157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</row>
    <row r="290" spans="1:24" s="12" customFormat="1" x14ac:dyDescent="0.2">
      <c r="A290" s="34"/>
      <c r="B290" s="34"/>
      <c r="D290" s="35"/>
      <c r="E290" s="35"/>
      <c r="F290" s="36"/>
      <c r="G290" s="36"/>
      <c r="H290" s="36"/>
      <c r="I290" s="36"/>
      <c r="J290" s="36"/>
      <c r="K290" s="35"/>
      <c r="L290" s="37"/>
      <c r="M290" s="157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</row>
    <row r="291" spans="1:24" s="12" customFormat="1" x14ac:dyDescent="0.2">
      <c r="A291" s="34"/>
      <c r="B291" s="34"/>
      <c r="D291" s="35"/>
      <c r="E291" s="35"/>
      <c r="F291" s="36"/>
      <c r="G291" s="36"/>
      <c r="H291" s="36"/>
      <c r="I291" s="36"/>
      <c r="J291" s="36"/>
      <c r="K291" s="35"/>
      <c r="L291" s="37"/>
      <c r="M291" s="157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</row>
    <row r="292" spans="1:24" s="12" customFormat="1" x14ac:dyDescent="0.2">
      <c r="A292" s="34"/>
      <c r="B292" s="34"/>
      <c r="D292" s="35"/>
      <c r="E292" s="35"/>
      <c r="F292" s="36"/>
      <c r="G292" s="36"/>
      <c r="H292" s="36"/>
      <c r="I292" s="36"/>
      <c r="J292" s="36"/>
      <c r="K292" s="35"/>
      <c r="L292" s="37"/>
      <c r="M292" s="157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</row>
    <row r="293" spans="1:24" s="12" customFormat="1" x14ac:dyDescent="0.2">
      <c r="A293" s="34"/>
      <c r="B293" s="34"/>
      <c r="D293" s="35"/>
      <c r="E293" s="35"/>
      <c r="F293" s="36"/>
      <c r="G293" s="36"/>
      <c r="H293" s="36"/>
      <c r="I293" s="36"/>
      <c r="J293" s="36"/>
      <c r="K293" s="35"/>
      <c r="L293" s="37"/>
      <c r="M293" s="157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</row>
    <row r="294" spans="1:24" s="12" customFormat="1" x14ac:dyDescent="0.2">
      <c r="A294" s="34"/>
      <c r="B294" s="34"/>
      <c r="D294" s="35"/>
      <c r="E294" s="35"/>
      <c r="F294" s="36"/>
      <c r="G294" s="36"/>
      <c r="H294" s="36"/>
      <c r="I294" s="36"/>
      <c r="J294" s="36"/>
      <c r="K294" s="35"/>
      <c r="L294" s="37"/>
      <c r="M294" s="157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</row>
    <row r="295" spans="1:24" s="12" customFormat="1" x14ac:dyDescent="0.2">
      <c r="A295" s="34"/>
      <c r="B295" s="34"/>
      <c r="D295" s="35"/>
      <c r="E295" s="35"/>
      <c r="F295" s="36"/>
      <c r="G295" s="36"/>
      <c r="H295" s="36"/>
      <c r="I295" s="36"/>
      <c r="J295" s="36"/>
      <c r="K295" s="35"/>
      <c r="L295" s="37"/>
      <c r="M295" s="157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</row>
    <row r="296" spans="1:24" s="12" customFormat="1" x14ac:dyDescent="0.2">
      <c r="A296" s="34"/>
      <c r="B296" s="34"/>
      <c r="D296" s="35"/>
      <c r="E296" s="35"/>
      <c r="F296" s="36"/>
      <c r="G296" s="36"/>
      <c r="H296" s="36"/>
      <c r="I296" s="36"/>
      <c r="J296" s="36"/>
      <c r="K296" s="35"/>
      <c r="L296" s="37"/>
      <c r="M296" s="157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</row>
    <row r="297" spans="1:24" s="12" customFormat="1" x14ac:dyDescent="0.2">
      <c r="A297" s="34"/>
      <c r="B297" s="34"/>
      <c r="D297" s="35"/>
      <c r="E297" s="35"/>
      <c r="F297" s="36"/>
      <c r="G297" s="36"/>
      <c r="H297" s="36"/>
      <c r="I297" s="36"/>
      <c r="J297" s="36"/>
      <c r="K297" s="35"/>
      <c r="L297" s="37"/>
      <c r="M297" s="157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</row>
    <row r="298" spans="1:24" s="12" customFormat="1" x14ac:dyDescent="0.2">
      <c r="A298" s="34"/>
      <c r="B298" s="34"/>
      <c r="D298" s="35"/>
      <c r="E298" s="35"/>
      <c r="F298" s="36"/>
      <c r="G298" s="36"/>
      <c r="H298" s="36"/>
      <c r="I298" s="36"/>
      <c r="J298" s="36"/>
      <c r="K298" s="35"/>
      <c r="L298" s="37"/>
      <c r="M298" s="157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</row>
    <row r="299" spans="1:24" s="12" customFormat="1" x14ac:dyDescent="0.2">
      <c r="A299" s="34"/>
      <c r="B299" s="34"/>
      <c r="D299" s="35"/>
      <c r="E299" s="35"/>
      <c r="F299" s="36"/>
      <c r="G299" s="36"/>
      <c r="H299" s="36"/>
      <c r="I299" s="36"/>
      <c r="J299" s="36"/>
      <c r="K299" s="35"/>
      <c r="L299" s="37"/>
      <c r="M299" s="157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</row>
    <row r="300" spans="1:24" s="12" customFormat="1" x14ac:dyDescent="0.2">
      <c r="A300" s="34"/>
      <c r="B300" s="34"/>
      <c r="D300" s="35"/>
      <c r="E300" s="35"/>
      <c r="F300" s="36"/>
      <c r="G300" s="36"/>
      <c r="H300" s="36"/>
      <c r="I300" s="36"/>
      <c r="J300" s="36"/>
      <c r="K300" s="35"/>
      <c r="L300" s="37"/>
      <c r="M300" s="157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</row>
    <row r="301" spans="1:24" s="12" customFormat="1" x14ac:dyDescent="0.2">
      <c r="A301" s="34"/>
      <c r="B301" s="34"/>
      <c r="D301" s="35"/>
      <c r="E301" s="35"/>
      <c r="F301" s="36"/>
      <c r="G301" s="36"/>
      <c r="H301" s="36"/>
      <c r="I301" s="36"/>
      <c r="J301" s="36"/>
      <c r="K301" s="35"/>
      <c r="L301" s="37"/>
      <c r="M301" s="157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</row>
    <row r="302" spans="1:24" s="12" customFormat="1" x14ac:dyDescent="0.2">
      <c r="A302" s="34"/>
      <c r="B302" s="34"/>
      <c r="D302" s="35"/>
      <c r="E302" s="35"/>
      <c r="F302" s="36"/>
      <c r="G302" s="36"/>
      <c r="H302" s="36"/>
      <c r="I302" s="36"/>
      <c r="J302" s="36"/>
      <c r="K302" s="35"/>
      <c r="L302" s="37"/>
      <c r="M302" s="157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</row>
    <row r="303" spans="1:24" s="12" customFormat="1" x14ac:dyDescent="0.2">
      <c r="A303" s="34"/>
      <c r="B303" s="34"/>
      <c r="D303" s="35"/>
      <c r="E303" s="35"/>
      <c r="F303" s="36"/>
      <c r="G303" s="36"/>
      <c r="H303" s="36"/>
      <c r="I303" s="36"/>
      <c r="J303" s="36"/>
      <c r="K303" s="35"/>
      <c r="L303" s="37"/>
      <c r="M303" s="157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</row>
    <row r="304" spans="1:24" s="12" customFormat="1" x14ac:dyDescent="0.2">
      <c r="A304" s="34"/>
      <c r="B304" s="34"/>
      <c r="D304" s="35"/>
      <c r="E304" s="35"/>
      <c r="F304" s="36"/>
      <c r="G304" s="36"/>
      <c r="H304" s="36"/>
      <c r="I304" s="36"/>
      <c r="J304" s="36"/>
      <c r="K304" s="35"/>
      <c r="L304" s="37"/>
      <c r="M304" s="157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</row>
    <row r="305" spans="1:24" s="12" customFormat="1" x14ac:dyDescent="0.2">
      <c r="A305" s="34"/>
      <c r="B305" s="34"/>
      <c r="D305" s="35"/>
      <c r="E305" s="35"/>
      <c r="F305" s="36"/>
      <c r="G305" s="36"/>
      <c r="H305" s="36"/>
      <c r="I305" s="36"/>
      <c r="J305" s="36"/>
      <c r="K305" s="35"/>
      <c r="L305" s="37"/>
      <c r="M305" s="157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</row>
    <row r="306" spans="1:24" s="12" customFormat="1" x14ac:dyDescent="0.2">
      <c r="A306" s="34"/>
      <c r="B306" s="34"/>
      <c r="D306" s="35"/>
      <c r="E306" s="35"/>
      <c r="F306" s="36"/>
      <c r="G306" s="36"/>
      <c r="H306" s="36"/>
      <c r="I306" s="36"/>
      <c r="J306" s="36"/>
      <c r="K306" s="35"/>
      <c r="L306" s="37"/>
      <c r="M306" s="157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</row>
    <row r="307" spans="1:24" s="12" customFormat="1" x14ac:dyDescent="0.2">
      <c r="A307" s="34"/>
      <c r="B307" s="34"/>
      <c r="D307" s="35"/>
      <c r="E307" s="35"/>
      <c r="F307" s="36"/>
      <c r="G307" s="36"/>
      <c r="H307" s="36"/>
      <c r="I307" s="36"/>
      <c r="J307" s="36"/>
      <c r="K307" s="35"/>
      <c r="L307" s="37"/>
      <c r="M307" s="157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</row>
    <row r="308" spans="1:24" s="12" customFormat="1" x14ac:dyDescent="0.2">
      <c r="A308" s="34"/>
      <c r="B308" s="34"/>
      <c r="D308" s="35"/>
      <c r="E308" s="35"/>
      <c r="F308" s="36"/>
      <c r="G308" s="36"/>
      <c r="H308" s="36"/>
      <c r="I308" s="36"/>
      <c r="J308" s="36"/>
      <c r="K308" s="35"/>
      <c r="L308" s="37"/>
      <c r="M308" s="157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</row>
    <row r="309" spans="1:24" s="12" customFormat="1" x14ac:dyDescent="0.2">
      <c r="A309" s="34"/>
      <c r="B309" s="34"/>
      <c r="D309" s="35"/>
      <c r="E309" s="35"/>
      <c r="F309" s="36"/>
      <c r="G309" s="36"/>
      <c r="H309" s="36"/>
      <c r="I309" s="36"/>
      <c r="J309" s="36"/>
      <c r="K309" s="35"/>
      <c r="L309" s="37"/>
      <c r="M309" s="157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</row>
    <row r="310" spans="1:24" s="12" customFormat="1" x14ac:dyDescent="0.2">
      <c r="A310" s="34"/>
      <c r="B310" s="34"/>
      <c r="D310" s="35"/>
      <c r="E310" s="35"/>
      <c r="F310" s="36"/>
      <c r="G310" s="36"/>
      <c r="H310" s="36"/>
      <c r="I310" s="36"/>
      <c r="J310" s="36"/>
      <c r="K310" s="35"/>
      <c r="L310" s="37"/>
      <c r="M310" s="157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</row>
    <row r="311" spans="1:24" s="12" customFormat="1" x14ac:dyDescent="0.2">
      <c r="A311" s="34"/>
      <c r="B311" s="34"/>
      <c r="D311" s="35"/>
      <c r="E311" s="35"/>
      <c r="F311" s="36"/>
      <c r="G311" s="36"/>
      <c r="H311" s="36"/>
      <c r="I311" s="36"/>
      <c r="J311" s="36"/>
      <c r="K311" s="35"/>
      <c r="L311" s="37"/>
      <c r="M311" s="157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</row>
    <row r="312" spans="1:24" s="12" customFormat="1" x14ac:dyDescent="0.2">
      <c r="A312" s="34"/>
      <c r="B312" s="34"/>
      <c r="D312" s="35"/>
      <c r="E312" s="35"/>
      <c r="F312" s="36"/>
      <c r="G312" s="36"/>
      <c r="H312" s="36"/>
      <c r="I312" s="36"/>
      <c r="J312" s="36"/>
      <c r="K312" s="35"/>
      <c r="L312" s="37"/>
      <c r="M312" s="157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</row>
    <row r="313" spans="1:24" s="12" customFormat="1" x14ac:dyDescent="0.2">
      <c r="A313" s="34"/>
      <c r="B313" s="34"/>
      <c r="D313" s="35"/>
      <c r="E313" s="35"/>
      <c r="F313" s="36"/>
      <c r="G313" s="36"/>
      <c r="H313" s="36"/>
      <c r="I313" s="36"/>
      <c r="J313" s="36"/>
      <c r="K313" s="35"/>
      <c r="L313" s="37"/>
      <c r="M313" s="157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</row>
    <row r="314" spans="1:24" s="12" customFormat="1" x14ac:dyDescent="0.2">
      <c r="A314" s="34"/>
      <c r="B314" s="34"/>
      <c r="D314" s="35"/>
      <c r="E314" s="35"/>
      <c r="F314" s="36"/>
      <c r="G314" s="36"/>
      <c r="H314" s="36"/>
      <c r="I314" s="36"/>
      <c r="J314" s="36"/>
      <c r="K314" s="35"/>
      <c r="L314" s="37"/>
      <c r="M314" s="157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</row>
    <row r="315" spans="1:24" s="12" customFormat="1" x14ac:dyDescent="0.2">
      <c r="A315" s="34"/>
      <c r="B315" s="34"/>
      <c r="D315" s="35"/>
      <c r="E315" s="35"/>
      <c r="F315" s="36"/>
      <c r="G315" s="36"/>
      <c r="H315" s="36"/>
      <c r="I315" s="36"/>
      <c r="J315" s="36"/>
      <c r="K315" s="35"/>
      <c r="L315" s="37"/>
      <c r="M315" s="157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</row>
    <row r="316" spans="1:24" s="12" customFormat="1" x14ac:dyDescent="0.2">
      <c r="A316" s="34"/>
      <c r="B316" s="34"/>
      <c r="D316" s="35"/>
      <c r="E316" s="35"/>
      <c r="F316" s="36"/>
      <c r="G316" s="36"/>
      <c r="H316" s="36"/>
      <c r="I316" s="36"/>
      <c r="J316" s="36"/>
      <c r="K316" s="35"/>
      <c r="L316" s="37"/>
      <c r="M316" s="157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</row>
    <row r="317" spans="1:24" s="12" customFormat="1" x14ac:dyDescent="0.2">
      <c r="A317" s="34"/>
      <c r="B317" s="34"/>
      <c r="D317" s="35"/>
      <c r="E317" s="35"/>
      <c r="F317" s="36"/>
      <c r="G317" s="36"/>
      <c r="H317" s="36"/>
      <c r="I317" s="36"/>
      <c r="J317" s="36"/>
      <c r="K317" s="35"/>
      <c r="L317" s="37"/>
      <c r="M317" s="157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</row>
    <row r="318" spans="1:24" s="12" customFormat="1" x14ac:dyDescent="0.2">
      <c r="A318" s="34"/>
      <c r="B318" s="34"/>
      <c r="D318" s="35"/>
      <c r="E318" s="35"/>
      <c r="F318" s="36"/>
      <c r="G318" s="36"/>
      <c r="H318" s="36"/>
      <c r="I318" s="36"/>
      <c r="J318" s="36"/>
      <c r="K318" s="35"/>
      <c r="L318" s="37"/>
      <c r="M318" s="157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</row>
    <row r="319" spans="1:24" s="12" customFormat="1" x14ac:dyDescent="0.2">
      <c r="A319" s="34"/>
      <c r="B319" s="34"/>
      <c r="D319" s="35"/>
      <c r="E319" s="35"/>
      <c r="F319" s="36"/>
      <c r="G319" s="36"/>
      <c r="H319" s="36"/>
      <c r="I319" s="36"/>
      <c r="J319" s="36"/>
      <c r="K319" s="35"/>
      <c r="L319" s="37"/>
      <c r="M319" s="157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</row>
    <row r="320" spans="1:24" s="12" customFormat="1" x14ac:dyDescent="0.2">
      <c r="A320" s="34"/>
      <c r="B320" s="34"/>
      <c r="D320" s="35"/>
      <c r="E320" s="35"/>
      <c r="F320" s="36"/>
      <c r="G320" s="36"/>
      <c r="H320" s="36"/>
      <c r="I320" s="36"/>
      <c r="J320" s="36"/>
      <c r="K320" s="35"/>
      <c r="L320" s="37"/>
      <c r="M320" s="157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</row>
    <row r="321" spans="1:24" s="12" customFormat="1" x14ac:dyDescent="0.2">
      <c r="A321" s="34"/>
      <c r="B321" s="34"/>
      <c r="D321" s="35"/>
      <c r="E321" s="35"/>
      <c r="F321" s="36"/>
      <c r="G321" s="36"/>
      <c r="H321" s="36"/>
      <c r="I321" s="36"/>
      <c r="J321" s="36"/>
      <c r="K321" s="35"/>
      <c r="L321" s="37"/>
      <c r="M321" s="157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</row>
    <row r="322" spans="1:24" s="12" customFormat="1" x14ac:dyDescent="0.2">
      <c r="A322" s="34"/>
      <c r="B322" s="34"/>
      <c r="D322" s="35"/>
      <c r="E322" s="35"/>
      <c r="F322" s="36"/>
      <c r="G322" s="36"/>
      <c r="H322" s="36"/>
      <c r="I322" s="36"/>
      <c r="J322" s="36"/>
      <c r="K322" s="35"/>
      <c r="L322" s="37"/>
      <c r="M322" s="157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</row>
    <row r="323" spans="1:24" s="12" customFormat="1" x14ac:dyDescent="0.2">
      <c r="A323" s="34"/>
      <c r="B323" s="34"/>
      <c r="D323" s="35"/>
      <c r="E323" s="35"/>
      <c r="F323" s="36"/>
      <c r="G323" s="36"/>
      <c r="H323" s="36"/>
      <c r="I323" s="36"/>
      <c r="J323" s="36"/>
      <c r="K323" s="35"/>
      <c r="L323" s="37"/>
      <c r="M323" s="157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</row>
    <row r="324" spans="1:24" s="12" customFormat="1" x14ac:dyDescent="0.2">
      <c r="A324" s="34"/>
      <c r="B324" s="34"/>
      <c r="D324" s="35"/>
      <c r="E324" s="35"/>
      <c r="F324" s="36"/>
      <c r="G324" s="36"/>
      <c r="H324" s="36"/>
      <c r="I324" s="36"/>
      <c r="J324" s="36"/>
      <c r="K324" s="35"/>
      <c r="L324" s="37"/>
      <c r="M324" s="157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</row>
    <row r="325" spans="1:24" s="12" customFormat="1" x14ac:dyDescent="0.2">
      <c r="A325" s="34"/>
      <c r="B325" s="34"/>
      <c r="D325" s="35"/>
      <c r="E325" s="35"/>
      <c r="F325" s="36"/>
      <c r="G325" s="36"/>
      <c r="H325" s="36"/>
      <c r="I325" s="36"/>
      <c r="J325" s="36"/>
      <c r="K325" s="35"/>
      <c r="L325" s="37"/>
      <c r="M325" s="157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</row>
    <row r="326" spans="1:24" s="12" customFormat="1" x14ac:dyDescent="0.2">
      <c r="A326" s="34"/>
      <c r="B326" s="34"/>
      <c r="D326" s="35"/>
      <c r="E326" s="35"/>
      <c r="F326" s="36"/>
      <c r="G326" s="36"/>
      <c r="H326" s="36"/>
      <c r="I326" s="36"/>
      <c r="J326" s="36"/>
      <c r="K326" s="35"/>
      <c r="L326" s="37"/>
      <c r="M326" s="157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</row>
    <row r="327" spans="1:24" s="12" customFormat="1" x14ac:dyDescent="0.2">
      <c r="A327" s="34"/>
      <c r="B327" s="34"/>
      <c r="D327" s="35"/>
      <c r="E327" s="35"/>
      <c r="F327" s="36"/>
      <c r="G327" s="36"/>
      <c r="H327" s="36"/>
      <c r="I327" s="36"/>
      <c r="J327" s="36"/>
      <c r="K327" s="35"/>
      <c r="L327" s="37"/>
      <c r="M327" s="157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</row>
    <row r="328" spans="1:24" s="12" customFormat="1" x14ac:dyDescent="0.2">
      <c r="A328" s="34"/>
      <c r="B328" s="34"/>
      <c r="D328" s="35"/>
      <c r="E328" s="35"/>
      <c r="F328" s="36"/>
      <c r="G328" s="36"/>
      <c r="H328" s="36"/>
      <c r="I328" s="36"/>
      <c r="J328" s="36"/>
      <c r="K328" s="35"/>
      <c r="L328" s="37"/>
      <c r="M328" s="157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</row>
    <row r="329" spans="1:24" s="12" customFormat="1" x14ac:dyDescent="0.2">
      <c r="A329" s="34"/>
      <c r="B329" s="34"/>
      <c r="D329" s="35"/>
      <c r="E329" s="35"/>
      <c r="F329" s="36"/>
      <c r="G329" s="36"/>
      <c r="H329" s="36"/>
      <c r="I329" s="36"/>
      <c r="J329" s="36"/>
      <c r="K329" s="35"/>
      <c r="L329" s="37"/>
      <c r="M329" s="157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</row>
    <row r="330" spans="1:24" s="12" customFormat="1" x14ac:dyDescent="0.2">
      <c r="A330" s="34"/>
      <c r="B330" s="34"/>
      <c r="D330" s="35"/>
      <c r="E330" s="35"/>
      <c r="F330" s="36"/>
      <c r="G330" s="36"/>
      <c r="H330" s="36"/>
      <c r="I330" s="36"/>
      <c r="J330" s="36"/>
      <c r="K330" s="35"/>
      <c r="L330" s="37"/>
      <c r="M330" s="157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</row>
    <row r="331" spans="1:24" s="12" customFormat="1" x14ac:dyDescent="0.2">
      <c r="A331" s="34"/>
      <c r="B331" s="34"/>
      <c r="D331" s="35"/>
      <c r="E331" s="35"/>
      <c r="F331" s="36"/>
      <c r="G331" s="36"/>
      <c r="H331" s="36"/>
      <c r="I331" s="36"/>
      <c r="J331" s="36"/>
      <c r="K331" s="35"/>
      <c r="L331" s="37"/>
      <c r="M331" s="157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</row>
    <row r="332" spans="1:24" s="12" customFormat="1" x14ac:dyDescent="0.2">
      <c r="A332" s="34"/>
      <c r="B332" s="34"/>
      <c r="D332" s="35"/>
      <c r="E332" s="35"/>
      <c r="F332" s="36"/>
      <c r="G332" s="36"/>
      <c r="H332" s="36"/>
      <c r="I332" s="36"/>
      <c r="J332" s="36"/>
      <c r="K332" s="35"/>
      <c r="L332" s="37"/>
      <c r="M332" s="157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</row>
    <row r="333" spans="1:24" s="12" customFormat="1" x14ac:dyDescent="0.2">
      <c r="A333" s="34"/>
      <c r="B333" s="34"/>
      <c r="D333" s="35"/>
      <c r="E333" s="35"/>
      <c r="F333" s="36"/>
      <c r="G333" s="36"/>
      <c r="H333" s="36"/>
      <c r="I333" s="36"/>
      <c r="J333" s="36"/>
      <c r="K333" s="35"/>
      <c r="L333" s="37"/>
      <c r="M333" s="157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</row>
    <row r="334" spans="1:24" s="12" customFormat="1" x14ac:dyDescent="0.2">
      <c r="A334" s="34"/>
      <c r="B334" s="34"/>
      <c r="D334" s="35"/>
      <c r="E334" s="35"/>
      <c r="F334" s="36"/>
      <c r="G334" s="36"/>
      <c r="H334" s="36"/>
      <c r="I334" s="36"/>
      <c r="J334" s="36"/>
      <c r="K334" s="35"/>
      <c r="L334" s="37"/>
      <c r="M334" s="157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</row>
    <row r="335" spans="1:24" s="12" customFormat="1" x14ac:dyDescent="0.2">
      <c r="A335" s="34"/>
      <c r="B335" s="34"/>
      <c r="D335" s="35"/>
      <c r="E335" s="35"/>
      <c r="F335" s="36"/>
      <c r="G335" s="36"/>
      <c r="H335" s="36"/>
      <c r="I335" s="36"/>
      <c r="J335" s="36"/>
      <c r="K335" s="35"/>
      <c r="L335" s="37"/>
      <c r="M335" s="157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</row>
    <row r="336" spans="1:24" s="12" customFormat="1" x14ac:dyDescent="0.2">
      <c r="A336" s="34"/>
      <c r="B336" s="34"/>
      <c r="D336" s="35"/>
      <c r="E336" s="35"/>
      <c r="F336" s="36"/>
      <c r="G336" s="36"/>
      <c r="H336" s="36"/>
      <c r="I336" s="36"/>
      <c r="J336" s="36"/>
      <c r="K336" s="35"/>
      <c r="L336" s="37"/>
      <c r="M336" s="157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</row>
    <row r="337" spans="1:24" s="12" customFormat="1" x14ac:dyDescent="0.2">
      <c r="A337" s="34"/>
      <c r="B337" s="34"/>
      <c r="D337" s="35"/>
      <c r="E337" s="35"/>
      <c r="F337" s="36"/>
      <c r="G337" s="36"/>
      <c r="H337" s="36"/>
      <c r="I337" s="36"/>
      <c r="J337" s="36"/>
      <c r="K337" s="35"/>
      <c r="L337" s="37"/>
      <c r="M337" s="157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</row>
    <row r="338" spans="1:24" s="12" customFormat="1" x14ac:dyDescent="0.2">
      <c r="A338" s="34"/>
      <c r="B338" s="34"/>
      <c r="D338" s="35"/>
      <c r="E338" s="35"/>
      <c r="F338" s="36"/>
      <c r="G338" s="36"/>
      <c r="H338" s="36"/>
      <c r="I338" s="36"/>
      <c r="J338" s="36"/>
      <c r="K338" s="35"/>
      <c r="L338" s="37"/>
      <c r="M338" s="157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</row>
    <row r="339" spans="1:24" s="12" customFormat="1" x14ac:dyDescent="0.2">
      <c r="A339" s="34"/>
      <c r="B339" s="34"/>
      <c r="D339" s="35"/>
      <c r="E339" s="35"/>
      <c r="F339" s="36"/>
      <c r="G339" s="36"/>
      <c r="H339" s="36"/>
      <c r="I339" s="36"/>
      <c r="J339" s="36"/>
      <c r="K339" s="35"/>
      <c r="L339" s="37"/>
      <c r="M339" s="157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</row>
    <row r="340" spans="1:24" s="12" customFormat="1" x14ac:dyDescent="0.2">
      <c r="A340" s="34"/>
      <c r="B340" s="34"/>
      <c r="D340" s="35"/>
      <c r="E340" s="35"/>
      <c r="F340" s="36"/>
      <c r="G340" s="36"/>
      <c r="H340" s="36"/>
      <c r="I340" s="36"/>
      <c r="J340" s="36"/>
      <c r="K340" s="35"/>
      <c r="L340" s="37"/>
      <c r="M340" s="157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</row>
    <row r="341" spans="1:24" s="12" customFormat="1" x14ac:dyDescent="0.2">
      <c r="A341" s="34"/>
      <c r="B341" s="34"/>
      <c r="D341" s="35"/>
      <c r="E341" s="35"/>
      <c r="F341" s="36"/>
      <c r="G341" s="36"/>
      <c r="H341" s="36"/>
      <c r="I341" s="36"/>
      <c r="J341" s="36"/>
      <c r="K341" s="35"/>
      <c r="L341" s="37"/>
      <c r="M341" s="157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</row>
    <row r="342" spans="1:24" s="12" customFormat="1" x14ac:dyDescent="0.2">
      <c r="A342" s="34"/>
      <c r="B342" s="34"/>
      <c r="D342" s="35"/>
      <c r="E342" s="35"/>
      <c r="F342" s="36"/>
      <c r="G342" s="36"/>
      <c r="H342" s="36"/>
      <c r="I342" s="36"/>
      <c r="J342" s="36"/>
      <c r="K342" s="35"/>
      <c r="L342" s="37"/>
      <c r="M342" s="157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</row>
    <row r="343" spans="1:24" s="12" customFormat="1" x14ac:dyDescent="0.2">
      <c r="A343" s="34"/>
      <c r="B343" s="34"/>
      <c r="D343" s="35"/>
      <c r="E343" s="35"/>
      <c r="F343" s="36"/>
      <c r="G343" s="36"/>
      <c r="H343" s="36"/>
      <c r="I343" s="36"/>
      <c r="J343" s="36"/>
      <c r="K343" s="35"/>
      <c r="L343" s="37"/>
      <c r="M343" s="157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</row>
    <row r="344" spans="1:24" s="12" customFormat="1" x14ac:dyDescent="0.2">
      <c r="A344" s="34"/>
      <c r="B344" s="34"/>
      <c r="D344" s="35"/>
      <c r="E344" s="35"/>
      <c r="F344" s="36"/>
      <c r="G344" s="36"/>
      <c r="H344" s="36"/>
      <c r="I344" s="36"/>
      <c r="J344" s="36"/>
      <c r="K344" s="35"/>
      <c r="L344" s="37"/>
      <c r="M344" s="157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</row>
    <row r="345" spans="1:24" s="12" customFormat="1" x14ac:dyDescent="0.2">
      <c r="A345" s="34"/>
      <c r="B345" s="34"/>
      <c r="D345" s="35"/>
      <c r="E345" s="35"/>
      <c r="F345" s="36"/>
      <c r="G345" s="36"/>
      <c r="H345" s="36"/>
      <c r="I345" s="36"/>
      <c r="J345" s="36"/>
      <c r="K345" s="35"/>
      <c r="L345" s="37"/>
      <c r="M345" s="157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</row>
    <row r="346" spans="1:24" s="12" customFormat="1" x14ac:dyDescent="0.2">
      <c r="A346" s="34"/>
      <c r="B346" s="34"/>
      <c r="D346" s="35"/>
      <c r="E346" s="35"/>
      <c r="F346" s="36"/>
      <c r="G346" s="36"/>
      <c r="H346" s="36"/>
      <c r="I346" s="36"/>
      <c r="J346" s="36"/>
      <c r="K346" s="35"/>
      <c r="L346" s="37"/>
      <c r="M346" s="157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</row>
    <row r="347" spans="1:24" s="12" customFormat="1" x14ac:dyDescent="0.2">
      <c r="A347" s="34"/>
      <c r="B347" s="34"/>
      <c r="D347" s="35"/>
      <c r="E347" s="35"/>
      <c r="F347" s="36"/>
      <c r="G347" s="36"/>
      <c r="H347" s="36"/>
      <c r="I347" s="36"/>
      <c r="J347" s="36"/>
      <c r="K347" s="35"/>
      <c r="L347" s="37"/>
      <c r="M347" s="157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</row>
    <row r="348" spans="1:24" s="12" customFormat="1" x14ac:dyDescent="0.2">
      <c r="A348" s="34"/>
      <c r="B348" s="34"/>
      <c r="D348" s="35"/>
      <c r="E348" s="35"/>
      <c r="F348" s="36"/>
      <c r="G348" s="36"/>
      <c r="H348" s="36"/>
      <c r="I348" s="36"/>
      <c r="J348" s="36"/>
      <c r="K348" s="35"/>
      <c r="L348" s="37"/>
      <c r="M348" s="157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</row>
    <row r="349" spans="1:24" s="12" customFormat="1" x14ac:dyDescent="0.2">
      <c r="A349" s="34"/>
      <c r="B349" s="34"/>
      <c r="D349" s="35"/>
      <c r="E349" s="35"/>
      <c r="F349" s="36"/>
      <c r="G349" s="36"/>
      <c r="H349" s="36"/>
      <c r="I349" s="36"/>
      <c r="J349" s="36"/>
      <c r="K349" s="35"/>
      <c r="L349" s="37"/>
      <c r="M349" s="157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</row>
    <row r="350" spans="1:24" s="12" customFormat="1" x14ac:dyDescent="0.2">
      <c r="A350" s="34"/>
      <c r="B350" s="34"/>
      <c r="D350" s="35"/>
      <c r="E350" s="35"/>
      <c r="F350" s="36"/>
      <c r="G350" s="36"/>
      <c r="H350" s="36"/>
      <c r="I350" s="36"/>
      <c r="J350" s="36"/>
      <c r="K350" s="35"/>
      <c r="L350" s="37"/>
      <c r="M350" s="157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</row>
    <row r="351" spans="1:24" s="12" customFormat="1" x14ac:dyDescent="0.2">
      <c r="A351" s="34"/>
      <c r="B351" s="34"/>
      <c r="D351" s="35"/>
      <c r="E351" s="35"/>
      <c r="F351" s="36"/>
      <c r="G351" s="36"/>
      <c r="H351" s="36"/>
      <c r="I351" s="36"/>
      <c r="J351" s="36"/>
      <c r="K351" s="35"/>
      <c r="L351" s="37"/>
      <c r="M351" s="157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</row>
    <row r="352" spans="1:24" s="12" customFormat="1" x14ac:dyDescent="0.2">
      <c r="A352" s="34"/>
      <c r="B352" s="34"/>
      <c r="D352" s="35"/>
      <c r="E352" s="35"/>
      <c r="F352" s="36"/>
      <c r="G352" s="36"/>
      <c r="H352" s="36"/>
      <c r="I352" s="36"/>
      <c r="J352" s="36"/>
      <c r="K352" s="35"/>
      <c r="L352" s="37"/>
      <c r="M352" s="157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</row>
    <row r="353" spans="1:24" s="12" customFormat="1" x14ac:dyDescent="0.2">
      <c r="A353" s="34"/>
      <c r="B353" s="34"/>
      <c r="D353" s="35"/>
      <c r="E353" s="35"/>
      <c r="F353" s="36"/>
      <c r="G353" s="36"/>
      <c r="H353" s="36"/>
      <c r="I353" s="36"/>
      <c r="J353" s="36"/>
      <c r="K353" s="35"/>
      <c r="L353" s="37"/>
      <c r="M353" s="157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</row>
    <row r="354" spans="1:24" s="12" customFormat="1" x14ac:dyDescent="0.2">
      <c r="A354" s="34"/>
      <c r="B354" s="34"/>
      <c r="D354" s="35"/>
      <c r="E354" s="35"/>
      <c r="F354" s="36"/>
      <c r="G354" s="36"/>
      <c r="H354" s="36"/>
      <c r="I354" s="36"/>
      <c r="J354" s="36"/>
      <c r="K354" s="35"/>
      <c r="L354" s="37"/>
      <c r="M354" s="157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</row>
    <row r="355" spans="1:24" s="12" customFormat="1" x14ac:dyDescent="0.2">
      <c r="A355" s="34"/>
      <c r="B355" s="34"/>
      <c r="D355" s="35"/>
      <c r="E355" s="35"/>
      <c r="F355" s="36"/>
      <c r="G355" s="36"/>
      <c r="H355" s="36"/>
      <c r="I355" s="36"/>
      <c r="J355" s="36"/>
      <c r="K355" s="35"/>
      <c r="L355" s="37"/>
      <c r="M355" s="157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</row>
    <row r="356" spans="1:24" s="12" customFormat="1" x14ac:dyDescent="0.2">
      <c r="A356" s="34"/>
      <c r="B356" s="34"/>
      <c r="D356" s="35"/>
      <c r="E356" s="35"/>
      <c r="F356" s="36"/>
      <c r="G356" s="36"/>
      <c r="H356" s="36"/>
      <c r="I356" s="36"/>
      <c r="J356" s="36"/>
      <c r="K356" s="35"/>
      <c r="L356" s="37"/>
      <c r="M356" s="157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</row>
    <row r="357" spans="1:24" s="12" customFormat="1" x14ac:dyDescent="0.2">
      <c r="A357" s="34"/>
      <c r="B357" s="34"/>
      <c r="D357" s="35"/>
      <c r="E357" s="35"/>
      <c r="F357" s="36"/>
      <c r="G357" s="36"/>
      <c r="H357" s="36"/>
      <c r="I357" s="36"/>
      <c r="J357" s="36"/>
      <c r="K357" s="35"/>
      <c r="L357" s="37"/>
      <c r="M357" s="157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</row>
    <row r="358" spans="1:24" s="12" customFormat="1" x14ac:dyDescent="0.2">
      <c r="A358" s="34"/>
      <c r="B358" s="34"/>
      <c r="D358" s="35"/>
      <c r="E358" s="35"/>
      <c r="F358" s="36"/>
      <c r="G358" s="36"/>
      <c r="H358" s="36"/>
      <c r="I358" s="36"/>
      <c r="J358" s="36"/>
      <c r="K358" s="35"/>
      <c r="L358" s="37"/>
      <c r="M358" s="157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</row>
    <row r="359" spans="1:24" s="12" customFormat="1" x14ac:dyDescent="0.2">
      <c r="A359" s="34"/>
      <c r="B359" s="34"/>
      <c r="D359" s="35"/>
      <c r="E359" s="35"/>
      <c r="F359" s="36"/>
      <c r="G359" s="36"/>
      <c r="H359" s="36"/>
      <c r="I359" s="36"/>
      <c r="J359" s="36"/>
      <c r="K359" s="35"/>
      <c r="L359" s="37"/>
      <c r="M359" s="157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</row>
    <row r="360" spans="1:24" s="12" customFormat="1" x14ac:dyDescent="0.2">
      <c r="A360" s="34"/>
      <c r="B360" s="34"/>
      <c r="D360" s="35"/>
      <c r="E360" s="35"/>
      <c r="F360" s="36"/>
      <c r="G360" s="36"/>
      <c r="H360" s="36"/>
      <c r="I360" s="36"/>
      <c r="J360" s="36"/>
      <c r="K360" s="35"/>
      <c r="L360" s="37"/>
      <c r="M360" s="157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</row>
    <row r="361" spans="1:24" s="12" customFormat="1" x14ac:dyDescent="0.2">
      <c r="A361" s="34"/>
      <c r="B361" s="34"/>
      <c r="D361" s="35"/>
      <c r="E361" s="35"/>
      <c r="F361" s="36"/>
      <c r="G361" s="36"/>
      <c r="H361" s="36"/>
      <c r="I361" s="36"/>
      <c r="J361" s="36"/>
      <c r="K361" s="35"/>
      <c r="L361" s="37"/>
      <c r="M361" s="157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</row>
    <row r="362" spans="1:24" s="12" customFormat="1" x14ac:dyDescent="0.2">
      <c r="A362" s="34"/>
      <c r="B362" s="34"/>
      <c r="D362" s="35"/>
      <c r="E362" s="35"/>
      <c r="F362" s="36"/>
      <c r="G362" s="36"/>
      <c r="H362" s="36"/>
      <c r="I362" s="36"/>
      <c r="J362" s="36"/>
      <c r="K362" s="35"/>
      <c r="L362" s="37"/>
      <c r="M362" s="157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</row>
    <row r="363" spans="1:24" s="12" customFormat="1" x14ac:dyDescent="0.2">
      <c r="A363" s="34"/>
      <c r="B363" s="34"/>
      <c r="D363" s="35"/>
      <c r="E363" s="35"/>
      <c r="F363" s="36"/>
      <c r="G363" s="36"/>
      <c r="H363" s="36"/>
      <c r="I363" s="36"/>
      <c r="J363" s="36"/>
      <c r="K363" s="35"/>
      <c r="L363" s="37"/>
      <c r="M363" s="157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</row>
    <row r="364" spans="1:24" s="12" customFormat="1" x14ac:dyDescent="0.2">
      <c r="A364" s="34"/>
      <c r="B364" s="34"/>
      <c r="D364" s="35"/>
      <c r="E364" s="35"/>
      <c r="F364" s="36"/>
      <c r="G364" s="36"/>
      <c r="H364" s="36"/>
      <c r="I364" s="36"/>
      <c r="J364" s="36"/>
      <c r="K364" s="35"/>
      <c r="L364" s="37"/>
      <c r="M364" s="157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</row>
    <row r="365" spans="1:24" s="12" customFormat="1" x14ac:dyDescent="0.2">
      <c r="A365" s="34"/>
      <c r="B365" s="34"/>
      <c r="D365" s="35"/>
      <c r="E365" s="35"/>
      <c r="F365" s="36"/>
      <c r="G365" s="36"/>
      <c r="H365" s="36"/>
      <c r="I365" s="36"/>
      <c r="J365" s="36"/>
      <c r="K365" s="35"/>
      <c r="L365" s="37"/>
      <c r="M365" s="157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</row>
    <row r="366" spans="1:24" s="12" customFormat="1" x14ac:dyDescent="0.2">
      <c r="A366" s="34"/>
      <c r="B366" s="34"/>
      <c r="D366" s="35"/>
      <c r="E366" s="35"/>
      <c r="F366" s="36"/>
      <c r="G366" s="36"/>
      <c r="H366" s="36"/>
      <c r="I366" s="36"/>
      <c r="J366" s="36"/>
      <c r="K366" s="35"/>
      <c r="L366" s="37"/>
      <c r="M366" s="157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</row>
    <row r="367" spans="1:24" s="12" customFormat="1" x14ac:dyDescent="0.2">
      <c r="A367" s="34"/>
      <c r="B367" s="34"/>
      <c r="D367" s="35"/>
      <c r="E367" s="35"/>
      <c r="F367" s="36"/>
      <c r="G367" s="36"/>
      <c r="H367" s="36"/>
      <c r="I367" s="36"/>
      <c r="J367" s="36"/>
      <c r="K367" s="35"/>
      <c r="L367" s="37"/>
      <c r="M367" s="157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</row>
    <row r="368" spans="1:24" s="12" customFormat="1" x14ac:dyDescent="0.2">
      <c r="A368" s="34"/>
      <c r="B368" s="34"/>
      <c r="D368" s="35"/>
      <c r="E368" s="35"/>
      <c r="F368" s="36"/>
      <c r="G368" s="36"/>
      <c r="H368" s="36"/>
      <c r="I368" s="36"/>
      <c r="J368" s="36"/>
      <c r="K368" s="35"/>
      <c r="L368" s="37"/>
      <c r="M368" s="157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</row>
    <row r="369" spans="1:24" s="12" customFormat="1" x14ac:dyDescent="0.2">
      <c r="A369" s="34"/>
      <c r="B369" s="34"/>
      <c r="D369" s="35"/>
      <c r="E369" s="35"/>
      <c r="F369" s="36"/>
      <c r="G369" s="36"/>
      <c r="H369" s="36"/>
      <c r="I369" s="36"/>
      <c r="J369" s="36"/>
      <c r="K369" s="35"/>
      <c r="L369" s="37"/>
      <c r="M369" s="157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</row>
    <row r="370" spans="1:24" s="12" customFormat="1" x14ac:dyDescent="0.2">
      <c r="A370" s="34"/>
      <c r="B370" s="34"/>
      <c r="D370" s="35"/>
      <c r="E370" s="35"/>
      <c r="F370" s="36"/>
      <c r="G370" s="36"/>
      <c r="H370" s="36"/>
      <c r="I370" s="36"/>
      <c r="J370" s="36"/>
      <c r="K370" s="35"/>
      <c r="L370" s="37"/>
      <c r="M370" s="157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</row>
    <row r="371" spans="1:24" s="12" customFormat="1" x14ac:dyDescent="0.2">
      <c r="A371" s="34"/>
      <c r="B371" s="34"/>
      <c r="D371" s="35"/>
      <c r="E371" s="35"/>
      <c r="F371" s="36"/>
      <c r="G371" s="36"/>
      <c r="H371" s="36"/>
      <c r="I371" s="36"/>
      <c r="J371" s="36"/>
      <c r="K371" s="35"/>
      <c r="L371" s="37"/>
      <c r="M371" s="157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</row>
    <row r="372" spans="1:24" s="12" customFormat="1" x14ac:dyDescent="0.2">
      <c r="A372" s="34"/>
      <c r="B372" s="34"/>
      <c r="D372" s="35"/>
      <c r="E372" s="35"/>
      <c r="F372" s="36"/>
      <c r="G372" s="36"/>
      <c r="H372" s="36"/>
      <c r="I372" s="36"/>
      <c r="J372" s="36"/>
      <c r="K372" s="35"/>
      <c r="L372" s="37"/>
      <c r="M372" s="157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</row>
    <row r="373" spans="1:24" s="12" customFormat="1" x14ac:dyDescent="0.2">
      <c r="A373" s="34"/>
      <c r="B373" s="34"/>
      <c r="D373" s="35"/>
      <c r="E373" s="35"/>
      <c r="F373" s="36"/>
      <c r="G373" s="36"/>
      <c r="H373" s="36"/>
      <c r="I373" s="36"/>
      <c r="J373" s="36"/>
      <c r="K373" s="35"/>
      <c r="L373" s="37"/>
      <c r="M373" s="157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</row>
    <row r="374" spans="1:24" s="12" customFormat="1" x14ac:dyDescent="0.2">
      <c r="A374" s="34"/>
      <c r="B374" s="34"/>
      <c r="D374" s="35"/>
      <c r="E374" s="35"/>
      <c r="F374" s="36"/>
      <c r="G374" s="36"/>
      <c r="H374" s="36"/>
      <c r="I374" s="36"/>
      <c r="J374" s="36"/>
      <c r="K374" s="35"/>
      <c r="L374" s="37"/>
      <c r="M374" s="157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</row>
    <row r="375" spans="1:24" s="12" customFormat="1" x14ac:dyDescent="0.2">
      <c r="A375" s="34"/>
      <c r="B375" s="34"/>
      <c r="D375" s="35"/>
      <c r="E375" s="35"/>
      <c r="F375" s="36"/>
      <c r="G375" s="36"/>
      <c r="H375" s="36"/>
      <c r="I375" s="36"/>
      <c r="J375" s="36"/>
      <c r="K375" s="35"/>
      <c r="L375" s="37"/>
      <c r="M375" s="157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</row>
    <row r="376" spans="1:24" s="12" customFormat="1" x14ac:dyDescent="0.2">
      <c r="A376" s="34"/>
      <c r="B376" s="34"/>
      <c r="D376" s="35"/>
      <c r="E376" s="35"/>
      <c r="F376" s="36"/>
      <c r="G376" s="36"/>
      <c r="H376" s="36"/>
      <c r="I376" s="36"/>
      <c r="J376" s="36"/>
      <c r="K376" s="35"/>
      <c r="L376" s="37"/>
      <c r="M376" s="157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</row>
    <row r="377" spans="1:24" s="12" customFormat="1" x14ac:dyDescent="0.2">
      <c r="A377" s="34"/>
      <c r="B377" s="34"/>
      <c r="D377" s="35"/>
      <c r="E377" s="35"/>
      <c r="F377" s="36"/>
      <c r="G377" s="36"/>
      <c r="H377" s="36"/>
      <c r="I377" s="36"/>
      <c r="J377" s="36"/>
      <c r="K377" s="35"/>
      <c r="L377" s="37"/>
      <c r="M377" s="157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</row>
    <row r="378" spans="1:24" s="12" customFormat="1" x14ac:dyDescent="0.2">
      <c r="A378" s="34"/>
      <c r="B378" s="34"/>
      <c r="D378" s="35"/>
      <c r="E378" s="35"/>
      <c r="F378" s="36"/>
      <c r="G378" s="36"/>
      <c r="H378" s="36"/>
      <c r="I378" s="36"/>
      <c r="J378" s="36"/>
      <c r="K378" s="35"/>
      <c r="L378" s="37"/>
      <c r="M378" s="157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</row>
    <row r="379" spans="1:24" s="12" customFormat="1" x14ac:dyDescent="0.2">
      <c r="A379" s="34"/>
      <c r="B379" s="34"/>
      <c r="D379" s="35"/>
      <c r="E379" s="35"/>
      <c r="F379" s="36"/>
      <c r="G379" s="36"/>
      <c r="H379" s="36"/>
      <c r="I379" s="36"/>
      <c r="J379" s="36"/>
      <c r="K379" s="35"/>
      <c r="L379" s="37"/>
      <c r="M379" s="157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</row>
    <row r="380" spans="1:24" s="12" customFormat="1" x14ac:dyDescent="0.2">
      <c r="A380" s="34"/>
      <c r="B380" s="34"/>
      <c r="D380" s="35"/>
      <c r="E380" s="35"/>
      <c r="F380" s="36"/>
      <c r="G380" s="36"/>
      <c r="H380" s="36"/>
      <c r="I380" s="36"/>
      <c r="J380" s="36"/>
      <c r="K380" s="35"/>
      <c r="L380" s="37"/>
      <c r="M380" s="157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</row>
    <row r="381" spans="1:24" s="12" customFormat="1" x14ac:dyDescent="0.2">
      <c r="A381" s="34"/>
      <c r="B381" s="34"/>
      <c r="D381" s="35"/>
      <c r="E381" s="35"/>
      <c r="F381" s="36"/>
      <c r="G381" s="36"/>
      <c r="H381" s="36"/>
      <c r="I381" s="36"/>
      <c r="J381" s="36"/>
      <c r="K381" s="35"/>
      <c r="L381" s="37"/>
      <c r="M381" s="157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</row>
    <row r="382" spans="1:24" s="12" customFormat="1" x14ac:dyDescent="0.2">
      <c r="A382" s="34"/>
      <c r="B382" s="34"/>
      <c r="D382" s="35"/>
      <c r="E382" s="35"/>
      <c r="F382" s="36"/>
      <c r="G382" s="36"/>
      <c r="H382" s="36"/>
      <c r="I382" s="36"/>
      <c r="J382" s="36"/>
      <c r="K382" s="35"/>
      <c r="L382" s="37"/>
      <c r="M382" s="157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</row>
    <row r="383" spans="1:24" s="12" customFormat="1" x14ac:dyDescent="0.2">
      <c r="A383" s="34"/>
      <c r="B383" s="34"/>
      <c r="D383" s="35"/>
      <c r="E383" s="35"/>
      <c r="F383" s="36"/>
      <c r="G383" s="36"/>
      <c r="H383" s="36"/>
      <c r="I383" s="36"/>
      <c r="J383" s="36"/>
      <c r="K383" s="35"/>
      <c r="L383" s="37"/>
      <c r="M383" s="157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</row>
    <row r="384" spans="1:24" s="12" customFormat="1" x14ac:dyDescent="0.2">
      <c r="A384" s="34"/>
      <c r="B384" s="34"/>
      <c r="D384" s="35"/>
      <c r="E384" s="35"/>
      <c r="F384" s="36"/>
      <c r="G384" s="36"/>
      <c r="H384" s="36"/>
      <c r="I384" s="36"/>
      <c r="J384" s="36"/>
      <c r="K384" s="35"/>
      <c r="L384" s="37"/>
      <c r="M384" s="157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</row>
    <row r="385" spans="1:24" s="12" customFormat="1" x14ac:dyDescent="0.2">
      <c r="A385" s="34"/>
      <c r="B385" s="34"/>
      <c r="D385" s="35"/>
      <c r="E385" s="35"/>
      <c r="F385" s="36"/>
      <c r="G385" s="36"/>
      <c r="H385" s="36"/>
      <c r="I385" s="36"/>
      <c r="J385" s="36"/>
      <c r="K385" s="35"/>
      <c r="L385" s="37"/>
      <c r="M385" s="157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</row>
    <row r="386" spans="1:24" s="12" customFormat="1" x14ac:dyDescent="0.2">
      <c r="A386" s="34"/>
      <c r="B386" s="34"/>
      <c r="D386" s="35"/>
      <c r="E386" s="35"/>
      <c r="F386" s="36"/>
      <c r="G386" s="36"/>
      <c r="H386" s="36"/>
      <c r="I386" s="36"/>
      <c r="J386" s="36"/>
      <c r="K386" s="35"/>
      <c r="L386" s="37"/>
      <c r="M386" s="157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</row>
    <row r="387" spans="1:24" s="12" customFormat="1" x14ac:dyDescent="0.2">
      <c r="A387" s="34"/>
      <c r="B387" s="34"/>
      <c r="D387" s="35"/>
      <c r="E387" s="35"/>
      <c r="F387" s="36"/>
      <c r="G387" s="36"/>
      <c r="H387" s="36"/>
      <c r="I387" s="36"/>
      <c r="J387" s="36"/>
      <c r="K387" s="35"/>
      <c r="L387" s="37"/>
      <c r="M387" s="157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</row>
    <row r="388" spans="1:24" s="12" customFormat="1" x14ac:dyDescent="0.2">
      <c r="A388" s="34"/>
      <c r="B388" s="34"/>
      <c r="D388" s="35"/>
      <c r="E388" s="35"/>
      <c r="F388" s="36"/>
      <c r="G388" s="36"/>
      <c r="H388" s="36"/>
      <c r="I388" s="36"/>
      <c r="J388" s="36"/>
      <c r="K388" s="35"/>
      <c r="L388" s="37"/>
      <c r="M388" s="157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</row>
    <row r="389" spans="1:24" s="12" customFormat="1" x14ac:dyDescent="0.2">
      <c r="A389" s="34"/>
      <c r="B389" s="34"/>
      <c r="D389" s="35"/>
      <c r="E389" s="35"/>
      <c r="F389" s="36"/>
      <c r="G389" s="36"/>
      <c r="H389" s="36"/>
      <c r="I389" s="36"/>
      <c r="J389" s="36"/>
      <c r="K389" s="35"/>
      <c r="L389" s="37"/>
      <c r="M389" s="157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</row>
    <row r="390" spans="1:24" s="12" customFormat="1" x14ac:dyDescent="0.2">
      <c r="A390" s="34"/>
      <c r="B390" s="34"/>
      <c r="D390" s="35"/>
      <c r="E390" s="35"/>
      <c r="F390" s="36"/>
      <c r="G390" s="36"/>
      <c r="H390" s="36"/>
      <c r="I390" s="36"/>
      <c r="J390" s="36"/>
      <c r="K390" s="35"/>
      <c r="L390" s="37"/>
      <c r="M390" s="157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</row>
    <row r="391" spans="1:24" s="12" customFormat="1" x14ac:dyDescent="0.2">
      <c r="A391" s="34"/>
      <c r="B391" s="34"/>
      <c r="D391" s="35"/>
      <c r="E391" s="35"/>
      <c r="F391" s="36"/>
      <c r="G391" s="36"/>
      <c r="H391" s="36"/>
      <c r="I391" s="36"/>
      <c r="J391" s="36"/>
      <c r="K391" s="35"/>
      <c r="L391" s="37"/>
      <c r="M391" s="157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</row>
    <row r="392" spans="1:24" s="12" customFormat="1" x14ac:dyDescent="0.2">
      <c r="A392" s="34"/>
      <c r="B392" s="34"/>
      <c r="D392" s="35"/>
      <c r="E392" s="35"/>
      <c r="F392" s="36"/>
      <c r="G392" s="36"/>
      <c r="H392" s="36"/>
      <c r="I392" s="36"/>
      <c r="J392" s="36"/>
      <c r="K392" s="35"/>
      <c r="L392" s="37"/>
      <c r="M392" s="157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</row>
    <row r="393" spans="1:24" s="12" customFormat="1" x14ac:dyDescent="0.2">
      <c r="A393" s="34"/>
      <c r="B393" s="34"/>
      <c r="D393" s="35"/>
      <c r="E393" s="35"/>
      <c r="F393" s="36"/>
      <c r="G393" s="36"/>
      <c r="H393" s="36"/>
      <c r="I393" s="36"/>
      <c r="J393" s="36"/>
      <c r="K393" s="35"/>
      <c r="L393" s="37"/>
      <c r="M393" s="157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</row>
    <row r="394" spans="1:24" s="12" customFormat="1" x14ac:dyDescent="0.2">
      <c r="A394" s="34"/>
      <c r="B394" s="34"/>
      <c r="D394" s="35"/>
      <c r="E394" s="35"/>
      <c r="F394" s="36"/>
      <c r="G394" s="36"/>
      <c r="H394" s="36"/>
      <c r="I394" s="36"/>
      <c r="J394" s="36"/>
      <c r="K394" s="35"/>
      <c r="L394" s="37"/>
      <c r="M394" s="157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</row>
    <row r="395" spans="1:24" s="12" customFormat="1" x14ac:dyDescent="0.2">
      <c r="A395" s="34"/>
      <c r="B395" s="34"/>
      <c r="D395" s="35"/>
      <c r="E395" s="35"/>
      <c r="F395" s="36"/>
      <c r="G395" s="36"/>
      <c r="H395" s="36"/>
      <c r="I395" s="36"/>
      <c r="J395" s="36"/>
      <c r="K395" s="35"/>
      <c r="L395" s="37"/>
      <c r="M395" s="157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</row>
    <row r="396" spans="1:24" s="12" customFormat="1" x14ac:dyDescent="0.2">
      <c r="A396" s="34"/>
      <c r="B396" s="34"/>
      <c r="D396" s="35"/>
      <c r="E396" s="35"/>
      <c r="F396" s="36"/>
      <c r="G396" s="36"/>
      <c r="H396" s="36"/>
      <c r="I396" s="36"/>
      <c r="J396" s="36"/>
      <c r="K396" s="35"/>
      <c r="L396" s="37"/>
      <c r="M396" s="157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</row>
    <row r="397" spans="1:24" s="12" customFormat="1" x14ac:dyDescent="0.2">
      <c r="A397" s="34"/>
      <c r="B397" s="34"/>
      <c r="D397" s="35"/>
      <c r="E397" s="35"/>
      <c r="F397" s="36"/>
      <c r="G397" s="36"/>
      <c r="H397" s="36"/>
      <c r="I397" s="36"/>
      <c r="J397" s="36"/>
      <c r="K397" s="35"/>
      <c r="L397" s="37"/>
      <c r="M397" s="157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</row>
    <row r="398" spans="1:24" s="12" customFormat="1" x14ac:dyDescent="0.2">
      <c r="A398" s="34"/>
      <c r="B398" s="34"/>
      <c r="D398" s="35"/>
      <c r="E398" s="35"/>
      <c r="F398" s="36"/>
      <c r="G398" s="36"/>
      <c r="H398" s="36"/>
      <c r="I398" s="36"/>
      <c r="J398" s="36"/>
      <c r="K398" s="35"/>
      <c r="L398" s="37"/>
      <c r="M398" s="157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</row>
    <row r="399" spans="1:24" s="12" customFormat="1" x14ac:dyDescent="0.2">
      <c r="A399" s="34"/>
      <c r="B399" s="34"/>
      <c r="D399" s="35"/>
      <c r="E399" s="35"/>
      <c r="F399" s="36"/>
      <c r="G399" s="36"/>
      <c r="H399" s="36"/>
      <c r="I399" s="36"/>
      <c r="J399" s="36"/>
      <c r="K399" s="35"/>
      <c r="L399" s="37"/>
      <c r="M399" s="157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</row>
    <row r="400" spans="1:24" s="12" customFormat="1" x14ac:dyDescent="0.2">
      <c r="A400" s="34"/>
      <c r="B400" s="34"/>
      <c r="D400" s="35"/>
      <c r="E400" s="35"/>
      <c r="F400" s="36"/>
      <c r="G400" s="36"/>
      <c r="H400" s="36"/>
      <c r="I400" s="36"/>
      <c r="J400" s="36"/>
      <c r="K400" s="35"/>
      <c r="L400" s="37"/>
      <c r="M400" s="157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</row>
    <row r="401" spans="1:24" s="12" customFormat="1" x14ac:dyDescent="0.2">
      <c r="A401" s="34"/>
      <c r="B401" s="34"/>
      <c r="D401" s="35"/>
      <c r="E401" s="35"/>
      <c r="F401" s="36"/>
      <c r="G401" s="36"/>
      <c r="H401" s="36"/>
      <c r="I401" s="36"/>
      <c r="J401" s="36"/>
      <c r="K401" s="35"/>
      <c r="L401" s="37"/>
      <c r="M401" s="157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</row>
    <row r="402" spans="1:24" s="12" customFormat="1" x14ac:dyDescent="0.2">
      <c r="A402" s="34"/>
      <c r="B402" s="34"/>
      <c r="D402" s="35"/>
      <c r="E402" s="35"/>
      <c r="F402" s="36"/>
      <c r="G402" s="36"/>
      <c r="H402" s="36"/>
      <c r="I402" s="36"/>
      <c r="J402" s="36"/>
      <c r="K402" s="35"/>
      <c r="L402" s="37"/>
      <c r="M402" s="157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</row>
    <row r="403" spans="1:24" s="12" customFormat="1" x14ac:dyDescent="0.2">
      <c r="A403" s="34"/>
      <c r="B403" s="34"/>
      <c r="D403" s="35"/>
      <c r="E403" s="35"/>
      <c r="F403" s="36"/>
      <c r="G403" s="36"/>
      <c r="H403" s="36"/>
      <c r="I403" s="36"/>
      <c r="J403" s="36"/>
      <c r="K403" s="35"/>
      <c r="L403" s="37"/>
      <c r="M403" s="157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</row>
    <row r="404" spans="1:24" s="12" customFormat="1" x14ac:dyDescent="0.2">
      <c r="A404" s="34"/>
      <c r="B404" s="34"/>
      <c r="D404" s="35"/>
      <c r="E404" s="35"/>
      <c r="F404" s="36"/>
      <c r="G404" s="36"/>
      <c r="H404" s="36"/>
      <c r="I404" s="36"/>
      <c r="J404" s="36"/>
      <c r="K404" s="35"/>
      <c r="L404" s="37"/>
      <c r="M404" s="157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</row>
    <row r="405" spans="1:24" s="12" customFormat="1" x14ac:dyDescent="0.2">
      <c r="A405" s="34"/>
      <c r="B405" s="34"/>
      <c r="D405" s="35"/>
      <c r="E405" s="35"/>
      <c r="F405" s="36"/>
      <c r="G405" s="36"/>
      <c r="H405" s="36"/>
      <c r="I405" s="36"/>
      <c r="J405" s="36"/>
      <c r="K405" s="35"/>
      <c r="L405" s="37"/>
      <c r="M405" s="157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</row>
    <row r="406" spans="1:24" s="12" customFormat="1" x14ac:dyDescent="0.2">
      <c r="A406" s="34"/>
      <c r="B406" s="34"/>
      <c r="D406" s="35"/>
      <c r="E406" s="35"/>
      <c r="F406" s="36"/>
      <c r="G406" s="36"/>
      <c r="H406" s="36"/>
      <c r="I406" s="36"/>
      <c r="J406" s="36"/>
      <c r="K406" s="35"/>
      <c r="L406" s="37"/>
      <c r="M406" s="157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</row>
    <row r="407" spans="1:24" s="12" customFormat="1" x14ac:dyDescent="0.2">
      <c r="A407" s="34"/>
      <c r="B407" s="34"/>
      <c r="D407" s="35"/>
      <c r="E407" s="35"/>
      <c r="F407" s="36"/>
      <c r="G407" s="36"/>
      <c r="H407" s="36"/>
      <c r="I407" s="36"/>
      <c r="J407" s="36"/>
      <c r="K407" s="35"/>
      <c r="L407" s="37"/>
      <c r="M407" s="157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</row>
    <row r="408" spans="1:24" s="12" customFormat="1" x14ac:dyDescent="0.2">
      <c r="A408" s="34"/>
      <c r="B408" s="34"/>
      <c r="D408" s="35"/>
      <c r="E408" s="35"/>
      <c r="F408" s="36"/>
      <c r="G408" s="36"/>
      <c r="H408" s="36"/>
      <c r="I408" s="36"/>
      <c r="J408" s="36"/>
      <c r="K408" s="35"/>
      <c r="L408" s="37"/>
      <c r="M408" s="157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</row>
    <row r="409" spans="1:24" s="12" customFormat="1" x14ac:dyDescent="0.2">
      <c r="A409" s="34"/>
      <c r="B409" s="34"/>
      <c r="D409" s="35"/>
      <c r="E409" s="35"/>
      <c r="F409" s="36"/>
      <c r="G409" s="36"/>
      <c r="H409" s="36"/>
      <c r="I409" s="36"/>
      <c r="J409" s="36"/>
      <c r="K409" s="35"/>
      <c r="L409" s="37"/>
      <c r="M409" s="157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</row>
    <row r="410" spans="1:24" s="12" customFormat="1" x14ac:dyDescent="0.2">
      <c r="A410" s="34"/>
      <c r="B410" s="34"/>
      <c r="D410" s="35"/>
      <c r="E410" s="35"/>
      <c r="F410" s="36"/>
      <c r="G410" s="36"/>
      <c r="H410" s="36"/>
      <c r="I410" s="36"/>
      <c r="J410" s="36"/>
      <c r="K410" s="35"/>
      <c r="L410" s="37"/>
      <c r="M410" s="157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</row>
    <row r="411" spans="1:24" s="12" customFormat="1" x14ac:dyDescent="0.2">
      <c r="A411" s="34"/>
      <c r="B411" s="34"/>
      <c r="D411" s="35"/>
      <c r="E411" s="35"/>
      <c r="F411" s="36"/>
      <c r="G411" s="36"/>
      <c r="H411" s="36"/>
      <c r="I411" s="36"/>
      <c r="J411" s="36"/>
      <c r="K411" s="35"/>
      <c r="L411" s="37"/>
      <c r="M411" s="157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</row>
    <row r="412" spans="1:24" s="12" customFormat="1" x14ac:dyDescent="0.2">
      <c r="A412" s="34"/>
      <c r="B412" s="34"/>
      <c r="D412" s="35"/>
      <c r="E412" s="35"/>
      <c r="F412" s="36"/>
      <c r="G412" s="36"/>
      <c r="H412" s="36"/>
      <c r="I412" s="36"/>
      <c r="J412" s="36"/>
      <c r="K412" s="35"/>
      <c r="L412" s="37"/>
      <c r="M412" s="157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</row>
    <row r="413" spans="1:24" s="12" customFormat="1" x14ac:dyDescent="0.2">
      <c r="A413" s="34"/>
      <c r="B413" s="34"/>
      <c r="D413" s="35"/>
      <c r="E413" s="35"/>
      <c r="F413" s="36"/>
      <c r="G413" s="36"/>
      <c r="H413" s="36"/>
      <c r="I413" s="36"/>
      <c r="J413" s="36"/>
      <c r="K413" s="35"/>
      <c r="L413" s="37"/>
      <c r="M413" s="157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</row>
    <row r="414" spans="1:24" s="12" customFormat="1" x14ac:dyDescent="0.2">
      <c r="A414" s="34"/>
      <c r="B414" s="34"/>
      <c r="D414" s="35"/>
      <c r="E414" s="35"/>
      <c r="F414" s="36"/>
      <c r="G414" s="36"/>
      <c r="H414" s="36"/>
      <c r="I414" s="36"/>
      <c r="J414" s="36"/>
      <c r="K414" s="35"/>
      <c r="L414" s="37"/>
      <c r="M414" s="157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</row>
    <row r="415" spans="1:24" s="12" customFormat="1" x14ac:dyDescent="0.2">
      <c r="A415" s="34"/>
      <c r="B415" s="34"/>
      <c r="D415" s="35"/>
      <c r="E415" s="35"/>
      <c r="F415" s="36"/>
      <c r="G415" s="36"/>
      <c r="H415" s="36"/>
      <c r="I415" s="36"/>
      <c r="J415" s="36"/>
      <c r="K415" s="35"/>
      <c r="L415" s="37"/>
      <c r="M415" s="157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</row>
    <row r="416" spans="1:24" s="12" customFormat="1" x14ac:dyDescent="0.2">
      <c r="A416" s="34"/>
      <c r="B416" s="34"/>
      <c r="D416" s="35"/>
      <c r="E416" s="35"/>
      <c r="F416" s="36"/>
      <c r="G416" s="36"/>
      <c r="H416" s="36"/>
      <c r="I416" s="36"/>
      <c r="J416" s="36"/>
      <c r="K416" s="35"/>
      <c r="L416" s="37"/>
      <c r="M416" s="157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</row>
    <row r="417" spans="1:24" s="12" customFormat="1" x14ac:dyDescent="0.2">
      <c r="A417" s="34"/>
      <c r="B417" s="34"/>
      <c r="D417" s="35"/>
      <c r="E417" s="35"/>
      <c r="F417" s="36"/>
      <c r="G417" s="36"/>
      <c r="H417" s="36"/>
      <c r="I417" s="36"/>
      <c r="J417" s="36"/>
      <c r="K417" s="35"/>
      <c r="L417" s="37"/>
      <c r="M417" s="157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</row>
    <row r="418" spans="1:24" s="12" customFormat="1" x14ac:dyDescent="0.2">
      <c r="A418" s="34"/>
      <c r="B418" s="34"/>
      <c r="D418" s="35"/>
      <c r="E418" s="35"/>
      <c r="F418" s="36"/>
      <c r="G418" s="36"/>
      <c r="H418" s="36"/>
      <c r="I418" s="36"/>
      <c r="J418" s="36"/>
      <c r="K418" s="35"/>
      <c r="L418" s="37"/>
      <c r="M418" s="157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</row>
    <row r="419" spans="1:24" s="12" customFormat="1" x14ac:dyDescent="0.2">
      <c r="A419" s="34"/>
      <c r="B419" s="34"/>
      <c r="D419" s="35"/>
      <c r="E419" s="35"/>
      <c r="F419" s="36"/>
      <c r="G419" s="36"/>
      <c r="H419" s="36"/>
      <c r="I419" s="36"/>
      <c r="J419" s="36"/>
      <c r="K419" s="35"/>
      <c r="L419" s="37"/>
      <c r="M419" s="157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</row>
    <row r="420" spans="1:24" s="12" customFormat="1" x14ac:dyDescent="0.2">
      <c r="A420" s="34"/>
      <c r="B420" s="34"/>
      <c r="D420" s="35"/>
      <c r="E420" s="35"/>
      <c r="F420" s="36"/>
      <c r="G420" s="36"/>
      <c r="H420" s="36"/>
      <c r="I420" s="36"/>
      <c r="J420" s="36"/>
      <c r="K420" s="35"/>
      <c r="L420" s="37"/>
      <c r="M420" s="157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</row>
    <row r="421" spans="1:24" s="12" customFormat="1" x14ac:dyDescent="0.2">
      <c r="A421" s="34"/>
      <c r="B421" s="34"/>
      <c r="D421" s="35"/>
      <c r="E421" s="35"/>
      <c r="F421" s="36"/>
      <c r="G421" s="36"/>
      <c r="H421" s="36"/>
      <c r="I421" s="36"/>
      <c r="J421" s="36"/>
      <c r="K421" s="35"/>
      <c r="L421" s="37"/>
      <c r="M421" s="157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</row>
    <row r="422" spans="1:24" s="12" customFormat="1" x14ac:dyDescent="0.2">
      <c r="A422" s="34"/>
      <c r="B422" s="34"/>
      <c r="D422" s="35"/>
      <c r="E422" s="35"/>
      <c r="F422" s="36"/>
      <c r="G422" s="36"/>
      <c r="H422" s="36"/>
      <c r="I422" s="36"/>
      <c r="J422" s="36"/>
      <c r="K422" s="35"/>
      <c r="L422" s="37"/>
      <c r="M422" s="157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</row>
    <row r="423" spans="1:24" s="12" customFormat="1" x14ac:dyDescent="0.2">
      <c r="A423" s="34"/>
      <c r="B423" s="34"/>
      <c r="D423" s="35"/>
      <c r="E423" s="35"/>
      <c r="F423" s="36"/>
      <c r="G423" s="36"/>
      <c r="H423" s="36"/>
      <c r="I423" s="36"/>
      <c r="J423" s="36"/>
      <c r="K423" s="35"/>
      <c r="L423" s="37"/>
      <c r="M423" s="157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</row>
    <row r="424" spans="1:24" s="12" customFormat="1" x14ac:dyDescent="0.2">
      <c r="A424" s="34"/>
      <c r="B424" s="34"/>
      <c r="D424" s="35"/>
      <c r="E424" s="35"/>
      <c r="F424" s="36"/>
      <c r="G424" s="36"/>
      <c r="H424" s="36"/>
      <c r="I424" s="36"/>
      <c r="J424" s="36"/>
      <c r="K424" s="35"/>
      <c r="L424" s="37"/>
      <c r="M424" s="157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</row>
    <row r="425" spans="1:24" s="12" customFormat="1" x14ac:dyDescent="0.2">
      <c r="A425" s="34"/>
      <c r="B425" s="34"/>
      <c r="D425" s="35"/>
      <c r="E425" s="35"/>
      <c r="F425" s="36"/>
      <c r="G425" s="36"/>
      <c r="H425" s="36"/>
      <c r="I425" s="36"/>
      <c r="J425" s="36"/>
      <c r="K425" s="35"/>
      <c r="L425" s="37"/>
      <c r="M425" s="157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</row>
    <row r="426" spans="1:24" s="12" customFormat="1" x14ac:dyDescent="0.2">
      <c r="A426" s="34"/>
      <c r="B426" s="34"/>
      <c r="D426" s="35"/>
      <c r="E426" s="35"/>
      <c r="F426" s="36"/>
      <c r="G426" s="36"/>
      <c r="H426" s="36"/>
      <c r="I426" s="36"/>
      <c r="J426" s="36"/>
      <c r="K426" s="35"/>
      <c r="L426" s="37"/>
      <c r="M426" s="157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</row>
    <row r="427" spans="1:24" s="12" customFormat="1" x14ac:dyDescent="0.2">
      <c r="A427" s="34"/>
      <c r="B427" s="34"/>
      <c r="D427" s="35"/>
      <c r="E427" s="35"/>
      <c r="F427" s="36"/>
      <c r="G427" s="36"/>
      <c r="H427" s="36"/>
      <c r="I427" s="36"/>
      <c r="J427" s="36"/>
      <c r="K427" s="35"/>
      <c r="L427" s="37"/>
      <c r="M427" s="157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</row>
    <row r="428" spans="1:24" s="12" customFormat="1" x14ac:dyDescent="0.2">
      <c r="A428" s="34"/>
      <c r="B428" s="34"/>
      <c r="D428" s="35"/>
      <c r="E428" s="35"/>
      <c r="F428" s="36"/>
      <c r="G428" s="36"/>
      <c r="H428" s="36"/>
      <c r="I428" s="36"/>
      <c r="J428" s="36"/>
      <c r="K428" s="35"/>
      <c r="L428" s="37"/>
      <c r="M428" s="157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</row>
    <row r="429" spans="1:24" s="12" customFormat="1" x14ac:dyDescent="0.2">
      <c r="A429" s="34"/>
      <c r="B429" s="34"/>
      <c r="D429" s="35"/>
      <c r="E429" s="35"/>
      <c r="F429" s="36"/>
      <c r="G429" s="36"/>
      <c r="H429" s="36"/>
      <c r="I429" s="36"/>
      <c r="J429" s="36"/>
      <c r="K429" s="35"/>
      <c r="L429" s="37"/>
      <c r="M429" s="157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</row>
    <row r="430" spans="1:24" s="12" customFormat="1" x14ac:dyDescent="0.2">
      <c r="A430" s="34"/>
      <c r="B430" s="34"/>
      <c r="D430" s="35"/>
      <c r="E430" s="35"/>
      <c r="F430" s="36"/>
      <c r="G430" s="36"/>
      <c r="H430" s="36"/>
      <c r="I430" s="36"/>
      <c r="J430" s="36"/>
      <c r="K430" s="35"/>
      <c r="L430" s="37"/>
      <c r="M430" s="157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</row>
    <row r="431" spans="1:24" s="12" customFormat="1" x14ac:dyDescent="0.2">
      <c r="A431" s="34"/>
      <c r="B431" s="34"/>
      <c r="D431" s="35"/>
      <c r="E431" s="35"/>
      <c r="F431" s="36"/>
      <c r="G431" s="36"/>
      <c r="H431" s="36"/>
      <c r="I431" s="36"/>
      <c r="J431" s="36"/>
      <c r="K431" s="35"/>
      <c r="L431" s="37"/>
      <c r="M431" s="157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</row>
    <row r="432" spans="1:24" s="12" customFormat="1" x14ac:dyDescent="0.2">
      <c r="A432" s="34"/>
      <c r="B432" s="34"/>
      <c r="D432" s="35"/>
      <c r="E432" s="35"/>
      <c r="F432" s="36"/>
      <c r="G432" s="36"/>
      <c r="H432" s="36"/>
      <c r="I432" s="36"/>
      <c r="J432" s="36"/>
      <c r="K432" s="35"/>
      <c r="L432" s="37"/>
      <c r="M432" s="157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</row>
    <row r="433" spans="1:24" s="12" customFormat="1" x14ac:dyDescent="0.2">
      <c r="A433" s="34"/>
      <c r="B433" s="34"/>
      <c r="D433" s="35"/>
      <c r="E433" s="35"/>
      <c r="F433" s="36"/>
      <c r="G433" s="36"/>
      <c r="H433" s="36"/>
      <c r="I433" s="36"/>
      <c r="J433" s="36"/>
      <c r="K433" s="35"/>
      <c r="L433" s="37"/>
      <c r="M433" s="157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</row>
    <row r="434" spans="1:24" s="12" customFormat="1" x14ac:dyDescent="0.2">
      <c r="A434" s="34"/>
      <c r="B434" s="34"/>
      <c r="D434" s="35"/>
      <c r="E434" s="35"/>
      <c r="F434" s="36"/>
      <c r="G434" s="36"/>
      <c r="H434" s="36"/>
      <c r="I434" s="36"/>
      <c r="J434" s="36"/>
      <c r="K434" s="35"/>
      <c r="L434" s="37"/>
      <c r="M434" s="157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</row>
    <row r="435" spans="1:24" s="12" customFormat="1" x14ac:dyDescent="0.2">
      <c r="A435" s="34"/>
      <c r="B435" s="34"/>
      <c r="D435" s="35"/>
      <c r="E435" s="35"/>
      <c r="F435" s="36"/>
      <c r="G435" s="36"/>
      <c r="H435" s="36"/>
      <c r="I435" s="36"/>
      <c r="J435" s="36"/>
      <c r="K435" s="35"/>
      <c r="L435" s="37"/>
      <c r="M435" s="157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</row>
    <row r="436" spans="1:24" s="12" customFormat="1" x14ac:dyDescent="0.2">
      <c r="A436" s="34"/>
      <c r="B436" s="34"/>
      <c r="D436" s="35"/>
      <c r="E436" s="35"/>
      <c r="F436" s="36"/>
      <c r="G436" s="36"/>
      <c r="H436" s="36"/>
      <c r="I436" s="36"/>
      <c r="J436" s="36"/>
      <c r="K436" s="35"/>
      <c r="L436" s="37"/>
      <c r="M436" s="157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</row>
    <row r="437" spans="1:24" s="12" customFormat="1" x14ac:dyDescent="0.2">
      <c r="A437" s="34"/>
      <c r="B437" s="34"/>
      <c r="D437" s="35"/>
      <c r="E437" s="35"/>
      <c r="F437" s="36"/>
      <c r="G437" s="36"/>
      <c r="H437" s="36"/>
      <c r="I437" s="36"/>
      <c r="J437" s="36"/>
      <c r="K437" s="35"/>
      <c r="L437" s="37"/>
      <c r="M437" s="157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</row>
    <row r="438" spans="1:24" s="12" customFormat="1" x14ac:dyDescent="0.2">
      <c r="A438" s="34"/>
      <c r="B438" s="34"/>
      <c r="D438" s="35"/>
      <c r="E438" s="35"/>
      <c r="F438" s="36"/>
      <c r="G438" s="36"/>
      <c r="H438" s="36"/>
      <c r="I438" s="36"/>
      <c r="J438" s="36"/>
      <c r="K438" s="35"/>
      <c r="L438" s="37"/>
      <c r="M438" s="157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</row>
    <row r="439" spans="1:24" s="12" customFormat="1" x14ac:dyDescent="0.2">
      <c r="A439" s="34"/>
      <c r="B439" s="34"/>
      <c r="D439" s="35"/>
      <c r="E439" s="35"/>
      <c r="F439" s="36"/>
      <c r="G439" s="36"/>
      <c r="H439" s="36"/>
      <c r="I439" s="36"/>
      <c r="J439" s="36"/>
      <c r="K439" s="35"/>
      <c r="L439" s="37"/>
      <c r="M439" s="157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</row>
    <row r="440" spans="1:24" s="12" customFormat="1" x14ac:dyDescent="0.2">
      <c r="A440" s="34"/>
      <c r="B440" s="34"/>
      <c r="D440" s="35"/>
      <c r="E440" s="35"/>
      <c r="F440" s="36"/>
      <c r="G440" s="36"/>
      <c r="H440" s="36"/>
      <c r="I440" s="36"/>
      <c r="J440" s="36"/>
      <c r="K440" s="35"/>
      <c r="L440" s="37"/>
      <c r="M440" s="157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</row>
    <row r="441" spans="1:24" s="12" customFormat="1" x14ac:dyDescent="0.2">
      <c r="A441" s="34"/>
      <c r="B441" s="34"/>
      <c r="D441" s="35"/>
      <c r="E441" s="35"/>
      <c r="F441" s="36"/>
      <c r="G441" s="36"/>
      <c r="H441" s="36"/>
      <c r="I441" s="36"/>
      <c r="J441" s="36"/>
      <c r="K441" s="35"/>
      <c r="L441" s="37"/>
      <c r="M441" s="157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</row>
    <row r="442" spans="1:24" s="12" customFormat="1" x14ac:dyDescent="0.2">
      <c r="A442" s="34"/>
      <c r="B442" s="34"/>
      <c r="D442" s="35"/>
      <c r="E442" s="35"/>
      <c r="F442" s="36"/>
      <c r="G442" s="36"/>
      <c r="H442" s="36"/>
      <c r="I442" s="36"/>
      <c r="J442" s="36"/>
      <c r="K442" s="35"/>
      <c r="L442" s="37"/>
      <c r="M442" s="157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</row>
    <row r="443" spans="1:24" s="12" customFormat="1" x14ac:dyDescent="0.2">
      <c r="A443" s="34"/>
      <c r="B443" s="34"/>
      <c r="D443" s="35"/>
      <c r="E443" s="35"/>
      <c r="F443" s="36"/>
      <c r="G443" s="36"/>
      <c r="H443" s="36"/>
      <c r="I443" s="36"/>
      <c r="J443" s="36"/>
      <c r="K443" s="35"/>
      <c r="L443" s="37"/>
      <c r="M443" s="157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</row>
    <row r="444" spans="1:24" s="12" customFormat="1" x14ac:dyDescent="0.2">
      <c r="A444" s="34"/>
      <c r="B444" s="34"/>
      <c r="D444" s="35"/>
      <c r="E444" s="35"/>
      <c r="F444" s="36"/>
      <c r="G444" s="36"/>
      <c r="H444" s="36"/>
      <c r="I444" s="36"/>
      <c r="J444" s="36"/>
      <c r="K444" s="35"/>
      <c r="L444" s="37"/>
      <c r="M444" s="157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</row>
    <row r="445" spans="1:24" s="12" customFormat="1" x14ac:dyDescent="0.2">
      <c r="A445" s="34"/>
      <c r="B445" s="34"/>
      <c r="D445" s="35"/>
      <c r="E445" s="35"/>
      <c r="F445" s="36"/>
      <c r="G445" s="36"/>
      <c r="H445" s="36"/>
      <c r="I445" s="36"/>
      <c r="J445" s="36"/>
      <c r="K445" s="35"/>
      <c r="L445" s="37"/>
      <c r="M445" s="157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</row>
    <row r="446" spans="1:24" s="12" customFormat="1" x14ac:dyDescent="0.2">
      <c r="A446" s="34"/>
      <c r="B446" s="34"/>
      <c r="D446" s="35"/>
      <c r="E446" s="35"/>
      <c r="F446" s="36"/>
      <c r="G446" s="36"/>
      <c r="H446" s="36"/>
      <c r="I446" s="36"/>
      <c r="J446" s="36"/>
      <c r="K446" s="35"/>
      <c r="L446" s="37"/>
      <c r="M446" s="157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</row>
    <row r="447" spans="1:24" s="12" customFormat="1" x14ac:dyDescent="0.2">
      <c r="A447" s="34"/>
      <c r="B447" s="34"/>
      <c r="D447" s="35"/>
      <c r="E447" s="35"/>
      <c r="F447" s="36"/>
      <c r="G447" s="36"/>
      <c r="H447" s="36"/>
      <c r="I447" s="36"/>
      <c r="J447" s="36"/>
      <c r="K447" s="35"/>
      <c r="L447" s="37"/>
      <c r="M447" s="157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</row>
    <row r="448" spans="1:24" s="12" customFormat="1" x14ac:dyDescent="0.2">
      <c r="A448" s="34"/>
      <c r="B448" s="34"/>
      <c r="D448" s="35"/>
      <c r="E448" s="35"/>
      <c r="F448" s="36"/>
      <c r="G448" s="36"/>
      <c r="H448" s="36"/>
      <c r="I448" s="36"/>
      <c r="J448" s="36"/>
      <c r="K448" s="35"/>
      <c r="L448" s="37"/>
      <c r="M448" s="157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</row>
    <row r="449" spans="1:24" s="12" customFormat="1" x14ac:dyDescent="0.2">
      <c r="A449" s="34"/>
      <c r="B449" s="34"/>
      <c r="D449" s="35"/>
      <c r="E449" s="35"/>
      <c r="F449" s="36"/>
      <c r="G449" s="36"/>
      <c r="H449" s="36"/>
      <c r="I449" s="36"/>
      <c r="J449" s="36"/>
      <c r="K449" s="35"/>
      <c r="L449" s="37"/>
      <c r="M449" s="157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</row>
    <row r="450" spans="1:24" s="12" customFormat="1" x14ac:dyDescent="0.2">
      <c r="A450" s="34"/>
      <c r="B450" s="34"/>
      <c r="D450" s="35"/>
      <c r="E450" s="35"/>
      <c r="F450" s="36"/>
      <c r="G450" s="36"/>
      <c r="H450" s="36"/>
      <c r="I450" s="36"/>
      <c r="J450" s="36"/>
      <c r="K450" s="35"/>
      <c r="L450" s="37"/>
      <c r="M450" s="157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</row>
    <row r="451" spans="1:24" s="12" customFormat="1" x14ac:dyDescent="0.2">
      <c r="A451" s="34"/>
      <c r="B451" s="34"/>
      <c r="D451" s="35"/>
      <c r="E451" s="35"/>
      <c r="F451" s="36"/>
      <c r="G451" s="36"/>
      <c r="H451" s="36"/>
      <c r="I451" s="36"/>
      <c r="J451" s="36"/>
      <c r="K451" s="35"/>
      <c r="L451" s="37"/>
      <c r="M451" s="157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</row>
    <row r="452" spans="1:24" s="12" customFormat="1" x14ac:dyDescent="0.2">
      <c r="A452" s="34"/>
      <c r="B452" s="34"/>
      <c r="D452" s="35"/>
      <c r="E452" s="35"/>
      <c r="F452" s="36"/>
      <c r="G452" s="36"/>
      <c r="H452" s="36"/>
      <c r="I452" s="36"/>
      <c r="J452" s="36"/>
      <c r="K452" s="35"/>
      <c r="L452" s="37"/>
      <c r="M452" s="157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</row>
    <row r="453" spans="1:24" s="12" customFormat="1" x14ac:dyDescent="0.2">
      <c r="A453" s="34"/>
      <c r="B453" s="34"/>
      <c r="D453" s="35"/>
      <c r="E453" s="35"/>
      <c r="F453" s="36"/>
      <c r="G453" s="36"/>
      <c r="H453" s="36"/>
      <c r="I453" s="36"/>
      <c r="J453" s="36"/>
      <c r="K453" s="35"/>
      <c r="L453" s="37"/>
      <c r="M453" s="157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</row>
    <row r="454" spans="1:24" s="12" customFormat="1" x14ac:dyDescent="0.2">
      <c r="A454" s="34"/>
      <c r="B454" s="34"/>
      <c r="D454" s="35"/>
      <c r="E454" s="35"/>
      <c r="F454" s="36"/>
      <c r="G454" s="36"/>
      <c r="H454" s="36"/>
      <c r="I454" s="36"/>
      <c r="J454" s="36"/>
      <c r="K454" s="35"/>
      <c r="L454" s="37"/>
      <c r="M454" s="157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</row>
    <row r="455" spans="1:24" s="12" customFormat="1" x14ac:dyDescent="0.2">
      <c r="A455" s="34"/>
      <c r="B455" s="34"/>
      <c r="D455" s="35"/>
      <c r="E455" s="35"/>
      <c r="F455" s="36"/>
      <c r="G455" s="36"/>
      <c r="H455" s="36"/>
      <c r="I455" s="36"/>
      <c r="J455" s="36"/>
      <c r="K455" s="35"/>
      <c r="L455" s="37"/>
      <c r="M455" s="157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</row>
    <row r="456" spans="1:24" s="12" customFormat="1" x14ac:dyDescent="0.2">
      <c r="A456" s="34"/>
      <c r="B456" s="34"/>
      <c r="D456" s="35"/>
      <c r="E456" s="35"/>
      <c r="F456" s="36"/>
      <c r="G456" s="36"/>
      <c r="H456" s="36"/>
      <c r="I456" s="36"/>
      <c r="J456" s="36"/>
      <c r="K456" s="35"/>
      <c r="L456" s="37"/>
      <c r="M456" s="157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</row>
    <row r="457" spans="1:24" s="12" customFormat="1" x14ac:dyDescent="0.2">
      <c r="A457" s="34"/>
      <c r="B457" s="34"/>
      <c r="D457" s="35"/>
      <c r="E457" s="35"/>
      <c r="F457" s="36"/>
      <c r="G457" s="36"/>
      <c r="H457" s="36"/>
      <c r="I457" s="36"/>
      <c r="J457" s="36"/>
      <c r="K457" s="35"/>
      <c r="L457" s="37"/>
      <c r="M457" s="157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</row>
    <row r="458" spans="1:24" s="12" customFormat="1" x14ac:dyDescent="0.2">
      <c r="A458" s="34"/>
      <c r="B458" s="34"/>
      <c r="D458" s="35"/>
      <c r="E458" s="35"/>
      <c r="F458" s="36"/>
      <c r="G458" s="36"/>
      <c r="H458" s="36"/>
      <c r="I458" s="36"/>
      <c r="J458" s="36"/>
      <c r="K458" s="35"/>
      <c r="L458" s="37"/>
      <c r="M458" s="157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</row>
    <row r="459" spans="1:24" s="12" customFormat="1" x14ac:dyDescent="0.2">
      <c r="A459" s="34"/>
      <c r="B459" s="34"/>
      <c r="D459" s="35"/>
      <c r="E459" s="35"/>
      <c r="F459" s="36"/>
      <c r="G459" s="36"/>
      <c r="H459" s="36"/>
      <c r="I459" s="36"/>
      <c r="J459" s="36"/>
      <c r="K459" s="35"/>
      <c r="L459" s="37"/>
      <c r="M459" s="157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</row>
    <row r="460" spans="1:24" s="12" customFormat="1" x14ac:dyDescent="0.2">
      <c r="A460" s="34"/>
      <c r="B460" s="34"/>
      <c r="D460" s="35"/>
      <c r="E460" s="35"/>
      <c r="F460" s="36"/>
      <c r="G460" s="36"/>
      <c r="H460" s="36"/>
      <c r="I460" s="36"/>
      <c r="J460" s="36"/>
      <c r="K460" s="35"/>
      <c r="L460" s="37"/>
      <c r="M460" s="157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</row>
    <row r="461" spans="1:24" s="12" customFormat="1" x14ac:dyDescent="0.2">
      <c r="A461" s="34"/>
      <c r="B461" s="34"/>
      <c r="D461" s="35"/>
      <c r="E461" s="35"/>
      <c r="F461" s="36"/>
      <c r="G461" s="36"/>
      <c r="H461" s="36"/>
      <c r="I461" s="36"/>
      <c r="J461" s="36"/>
      <c r="K461" s="35"/>
      <c r="L461" s="37"/>
      <c r="M461" s="157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</row>
    <row r="462" spans="1:24" s="12" customFormat="1" x14ac:dyDescent="0.2">
      <c r="A462" s="34"/>
      <c r="B462" s="34"/>
      <c r="D462" s="35"/>
      <c r="E462" s="35"/>
      <c r="F462" s="36"/>
      <c r="G462" s="36"/>
      <c r="H462" s="36"/>
      <c r="I462" s="36"/>
      <c r="J462" s="36"/>
      <c r="K462" s="35"/>
      <c r="L462" s="37"/>
      <c r="M462" s="157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</row>
    <row r="463" spans="1:24" s="12" customFormat="1" x14ac:dyDescent="0.2">
      <c r="A463" s="34"/>
      <c r="B463" s="34"/>
      <c r="D463" s="35"/>
      <c r="E463" s="35"/>
      <c r="F463" s="36"/>
      <c r="G463" s="36"/>
      <c r="H463" s="36"/>
      <c r="I463" s="36"/>
      <c r="J463" s="36"/>
      <c r="K463" s="35"/>
      <c r="L463" s="37"/>
      <c r="M463" s="157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</row>
    <row r="464" spans="1:24" s="12" customFormat="1" x14ac:dyDescent="0.2">
      <c r="A464" s="34"/>
      <c r="B464" s="34"/>
      <c r="D464" s="35"/>
      <c r="E464" s="35"/>
      <c r="F464" s="36"/>
      <c r="G464" s="36"/>
      <c r="H464" s="36"/>
      <c r="I464" s="36"/>
      <c r="J464" s="36"/>
      <c r="K464" s="35"/>
      <c r="L464" s="37"/>
      <c r="M464" s="157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</row>
    <row r="465" spans="1:24" s="12" customFormat="1" x14ac:dyDescent="0.2">
      <c r="A465" s="34"/>
      <c r="B465" s="34"/>
      <c r="D465" s="35"/>
      <c r="E465" s="35"/>
      <c r="F465" s="36"/>
      <c r="G465" s="36"/>
      <c r="H465" s="36"/>
      <c r="I465" s="36"/>
      <c r="J465" s="36"/>
      <c r="K465" s="35"/>
      <c r="L465" s="37"/>
      <c r="M465" s="157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</row>
    <row r="466" spans="1:24" s="12" customFormat="1" x14ac:dyDescent="0.2">
      <c r="A466" s="34"/>
      <c r="B466" s="34"/>
      <c r="D466" s="35"/>
      <c r="E466" s="35"/>
      <c r="F466" s="36"/>
      <c r="G466" s="36"/>
      <c r="H466" s="36"/>
      <c r="I466" s="36"/>
      <c r="J466" s="36"/>
      <c r="K466" s="35"/>
      <c r="L466" s="37"/>
      <c r="M466" s="157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</row>
    <row r="467" spans="1:24" s="12" customFormat="1" x14ac:dyDescent="0.2">
      <c r="A467" s="34"/>
      <c r="B467" s="34"/>
      <c r="D467" s="35"/>
      <c r="E467" s="35"/>
      <c r="F467" s="36"/>
      <c r="G467" s="36"/>
      <c r="H467" s="36"/>
      <c r="I467" s="36"/>
      <c r="J467" s="36"/>
      <c r="K467" s="35"/>
      <c r="L467" s="37"/>
      <c r="M467" s="157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</row>
    <row r="468" spans="1:24" s="12" customFormat="1" x14ac:dyDescent="0.2">
      <c r="A468" s="34"/>
      <c r="B468" s="34"/>
      <c r="D468" s="35"/>
      <c r="E468" s="35"/>
      <c r="F468" s="36"/>
      <c r="G468" s="36"/>
      <c r="H468" s="36"/>
      <c r="I468" s="36"/>
      <c r="J468" s="36"/>
      <c r="K468" s="35"/>
      <c r="L468" s="37"/>
      <c r="M468" s="157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</row>
    <row r="469" spans="1:24" s="12" customFormat="1" x14ac:dyDescent="0.2">
      <c r="A469" s="34"/>
      <c r="B469" s="34"/>
      <c r="D469" s="35"/>
      <c r="E469" s="35"/>
      <c r="F469" s="36"/>
      <c r="G469" s="36"/>
      <c r="H469" s="36"/>
      <c r="I469" s="36"/>
      <c r="J469" s="36"/>
      <c r="K469" s="35"/>
      <c r="L469" s="37"/>
      <c r="M469" s="157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</row>
    <row r="470" spans="1:24" s="12" customFormat="1" x14ac:dyDescent="0.2">
      <c r="A470" s="34"/>
      <c r="B470" s="34"/>
      <c r="D470" s="35"/>
      <c r="E470" s="35"/>
      <c r="F470" s="36"/>
      <c r="G470" s="36"/>
      <c r="H470" s="36"/>
      <c r="I470" s="36"/>
      <c r="J470" s="36"/>
      <c r="K470" s="35"/>
      <c r="L470" s="37"/>
      <c r="M470" s="157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</row>
    <row r="471" spans="1:24" s="12" customFormat="1" x14ac:dyDescent="0.2">
      <c r="A471" s="34"/>
      <c r="B471" s="34"/>
      <c r="D471" s="35"/>
      <c r="E471" s="35"/>
      <c r="F471" s="36"/>
      <c r="G471" s="36"/>
      <c r="H471" s="36"/>
      <c r="I471" s="36"/>
      <c r="J471" s="36"/>
      <c r="K471" s="35"/>
      <c r="L471" s="37"/>
      <c r="M471" s="157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</row>
    <row r="472" spans="1:24" s="12" customFormat="1" x14ac:dyDescent="0.2">
      <c r="A472" s="34"/>
      <c r="B472" s="34"/>
      <c r="D472" s="35"/>
      <c r="E472" s="35"/>
      <c r="F472" s="36"/>
      <c r="G472" s="36"/>
      <c r="H472" s="36"/>
      <c r="I472" s="36"/>
      <c r="J472" s="36"/>
      <c r="K472" s="35"/>
      <c r="L472" s="37"/>
      <c r="M472" s="157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</row>
    <row r="473" spans="1:24" s="12" customFormat="1" x14ac:dyDescent="0.2">
      <c r="A473" s="34"/>
      <c r="B473" s="34"/>
      <c r="D473" s="35"/>
      <c r="E473" s="35"/>
      <c r="F473" s="36"/>
      <c r="G473" s="36"/>
      <c r="H473" s="36"/>
      <c r="I473" s="36"/>
      <c r="J473" s="36"/>
      <c r="K473" s="35"/>
      <c r="L473" s="37"/>
      <c r="M473" s="157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</row>
    <row r="474" spans="1:24" s="12" customFormat="1" x14ac:dyDescent="0.2">
      <c r="A474" s="34"/>
      <c r="B474" s="34"/>
      <c r="D474" s="35"/>
      <c r="E474" s="35"/>
      <c r="F474" s="36"/>
      <c r="G474" s="36"/>
      <c r="H474" s="36"/>
      <c r="I474" s="36"/>
      <c r="J474" s="36"/>
      <c r="K474" s="35"/>
      <c r="L474" s="37"/>
      <c r="M474" s="157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</row>
    <row r="475" spans="1:24" s="12" customFormat="1" x14ac:dyDescent="0.2">
      <c r="A475" s="34"/>
      <c r="B475" s="34"/>
      <c r="D475" s="35"/>
      <c r="E475" s="35"/>
      <c r="F475" s="36"/>
      <c r="G475" s="36"/>
      <c r="H475" s="36"/>
      <c r="I475" s="36"/>
      <c r="J475" s="36"/>
      <c r="K475" s="35"/>
      <c r="L475" s="37"/>
      <c r="M475" s="157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</row>
    <row r="476" spans="1:24" s="12" customFormat="1" x14ac:dyDescent="0.2">
      <c r="A476" s="34"/>
      <c r="B476" s="34"/>
      <c r="D476" s="35"/>
      <c r="E476" s="35"/>
      <c r="F476" s="36"/>
      <c r="G476" s="36"/>
      <c r="H476" s="36"/>
      <c r="I476" s="36"/>
      <c r="J476" s="36"/>
      <c r="K476" s="35"/>
      <c r="L476" s="37"/>
      <c r="M476" s="157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</row>
    <row r="477" spans="1:24" s="12" customFormat="1" x14ac:dyDescent="0.2">
      <c r="A477" s="34"/>
      <c r="B477" s="34"/>
      <c r="D477" s="35"/>
      <c r="E477" s="35"/>
      <c r="F477" s="36"/>
      <c r="G477" s="36"/>
      <c r="H477" s="36"/>
      <c r="I477" s="36"/>
      <c r="J477" s="36"/>
      <c r="K477" s="35"/>
      <c r="L477" s="37"/>
      <c r="M477" s="157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</row>
    <row r="478" spans="1:24" s="12" customFormat="1" x14ac:dyDescent="0.2">
      <c r="A478" s="34"/>
      <c r="B478" s="34"/>
      <c r="D478" s="35"/>
      <c r="E478" s="35"/>
      <c r="F478" s="36"/>
      <c r="G478" s="36"/>
      <c r="H478" s="36"/>
      <c r="I478" s="36"/>
      <c r="J478" s="36"/>
      <c r="K478" s="35"/>
      <c r="L478" s="37"/>
      <c r="M478" s="157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</row>
    <row r="479" spans="1:24" s="12" customFormat="1" x14ac:dyDescent="0.2">
      <c r="A479" s="34"/>
      <c r="B479" s="34"/>
      <c r="D479" s="35"/>
      <c r="E479" s="35"/>
      <c r="F479" s="36"/>
      <c r="G479" s="36"/>
      <c r="H479" s="36"/>
      <c r="I479" s="36"/>
      <c r="J479" s="36"/>
      <c r="K479" s="35"/>
      <c r="L479" s="37"/>
      <c r="M479" s="157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</row>
    <row r="480" spans="1:24" s="12" customFormat="1" x14ac:dyDescent="0.2">
      <c r="A480" s="34"/>
      <c r="B480" s="34"/>
      <c r="D480" s="35"/>
      <c r="E480" s="35"/>
      <c r="F480" s="36"/>
      <c r="G480" s="36"/>
      <c r="H480" s="36"/>
      <c r="I480" s="36"/>
      <c r="J480" s="36"/>
      <c r="K480" s="35"/>
      <c r="L480" s="37"/>
      <c r="M480" s="157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</row>
    <row r="481" spans="1:24" s="12" customFormat="1" x14ac:dyDescent="0.2">
      <c r="A481" s="34"/>
      <c r="B481" s="34"/>
      <c r="D481" s="35"/>
      <c r="E481" s="35"/>
      <c r="F481" s="36"/>
      <c r="G481" s="36"/>
      <c r="H481" s="36"/>
      <c r="I481" s="36"/>
      <c r="J481" s="36"/>
      <c r="K481" s="35"/>
      <c r="L481" s="37"/>
      <c r="M481" s="157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</row>
    <row r="482" spans="1:24" s="12" customFormat="1" x14ac:dyDescent="0.2">
      <c r="A482" s="34"/>
      <c r="B482" s="34"/>
      <c r="D482" s="35"/>
      <c r="E482" s="35"/>
      <c r="F482" s="36"/>
      <c r="G482" s="36"/>
      <c r="H482" s="36"/>
      <c r="I482" s="36"/>
      <c r="J482" s="36"/>
      <c r="K482" s="35"/>
      <c r="L482" s="37"/>
      <c r="M482" s="157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</row>
    <row r="483" spans="1:24" s="12" customFormat="1" x14ac:dyDescent="0.2">
      <c r="A483" s="34"/>
      <c r="B483" s="34"/>
      <c r="D483" s="35"/>
      <c r="E483" s="35"/>
      <c r="F483" s="36"/>
      <c r="G483" s="36"/>
      <c r="H483" s="36"/>
      <c r="I483" s="36"/>
      <c r="J483" s="36"/>
      <c r="K483" s="35"/>
      <c r="L483" s="37"/>
      <c r="M483" s="157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</row>
    <row r="484" spans="1:24" s="12" customFormat="1" x14ac:dyDescent="0.2">
      <c r="A484" s="34"/>
      <c r="B484" s="34"/>
      <c r="D484" s="35"/>
      <c r="E484" s="35"/>
      <c r="F484" s="36"/>
      <c r="G484" s="36"/>
      <c r="H484" s="36"/>
      <c r="I484" s="36"/>
      <c r="J484" s="36"/>
      <c r="K484" s="35"/>
      <c r="L484" s="37"/>
      <c r="M484" s="157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</row>
    <row r="485" spans="1:24" s="12" customFormat="1" x14ac:dyDescent="0.2">
      <c r="A485" s="34"/>
      <c r="B485" s="34"/>
      <c r="D485" s="35"/>
      <c r="E485" s="35"/>
      <c r="F485" s="36"/>
      <c r="G485" s="36"/>
      <c r="H485" s="36"/>
      <c r="I485" s="36"/>
      <c r="J485" s="36"/>
      <c r="K485" s="35"/>
      <c r="L485" s="37"/>
      <c r="M485" s="157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</row>
    <row r="486" spans="1:24" s="12" customFormat="1" x14ac:dyDescent="0.2">
      <c r="A486" s="34"/>
      <c r="B486" s="34"/>
      <c r="D486" s="35"/>
      <c r="E486" s="35"/>
      <c r="F486" s="36"/>
      <c r="G486" s="36"/>
      <c r="H486" s="36"/>
      <c r="I486" s="36"/>
      <c r="J486" s="36"/>
      <c r="K486" s="35"/>
      <c r="L486" s="37"/>
      <c r="M486" s="157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</row>
    <row r="487" spans="1:24" s="12" customFormat="1" x14ac:dyDescent="0.2">
      <c r="A487" s="34"/>
      <c r="B487" s="34"/>
      <c r="D487" s="35"/>
      <c r="E487" s="35"/>
      <c r="F487" s="36"/>
      <c r="G487" s="36"/>
      <c r="H487" s="36"/>
      <c r="I487" s="36"/>
      <c r="J487" s="36"/>
      <c r="K487" s="35"/>
      <c r="L487" s="37"/>
      <c r="M487" s="157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</row>
    <row r="488" spans="1:24" s="12" customFormat="1" x14ac:dyDescent="0.2">
      <c r="A488" s="34"/>
      <c r="B488" s="34"/>
      <c r="D488" s="35"/>
      <c r="E488" s="35"/>
      <c r="F488" s="36"/>
      <c r="G488" s="36"/>
      <c r="H488" s="36"/>
      <c r="I488" s="36"/>
      <c r="J488" s="36"/>
      <c r="K488" s="35"/>
      <c r="L488" s="37"/>
      <c r="M488" s="157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</row>
    <row r="489" spans="1:24" s="12" customFormat="1" x14ac:dyDescent="0.2">
      <c r="A489" s="34"/>
      <c r="B489" s="34"/>
      <c r="D489" s="35"/>
      <c r="E489" s="35"/>
      <c r="F489" s="36"/>
      <c r="G489" s="36"/>
      <c r="H489" s="36"/>
      <c r="I489" s="36"/>
      <c r="J489" s="36"/>
      <c r="K489" s="35"/>
      <c r="L489" s="37"/>
      <c r="M489" s="157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</row>
    <row r="490" spans="1:24" s="12" customFormat="1" x14ac:dyDescent="0.2">
      <c r="A490" s="34"/>
      <c r="B490" s="34"/>
      <c r="D490" s="35"/>
      <c r="E490" s="35"/>
      <c r="F490" s="36"/>
      <c r="G490" s="36"/>
      <c r="H490" s="36"/>
      <c r="I490" s="36"/>
      <c r="J490" s="36"/>
      <c r="K490" s="35"/>
      <c r="L490" s="37"/>
      <c r="M490" s="157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</row>
    <row r="491" spans="1:24" s="12" customFormat="1" x14ac:dyDescent="0.2">
      <c r="A491" s="34"/>
      <c r="B491" s="34"/>
      <c r="D491" s="35"/>
      <c r="E491" s="35"/>
      <c r="F491" s="36"/>
      <c r="G491" s="36"/>
      <c r="H491" s="36"/>
      <c r="I491" s="36"/>
      <c r="J491" s="36"/>
      <c r="K491" s="35"/>
      <c r="L491" s="37"/>
      <c r="M491" s="157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</row>
    <row r="492" spans="1:24" s="12" customFormat="1" x14ac:dyDescent="0.2">
      <c r="A492" s="34"/>
      <c r="B492" s="34"/>
      <c r="D492" s="35"/>
      <c r="E492" s="35"/>
      <c r="F492" s="36"/>
      <c r="G492" s="36"/>
      <c r="H492" s="36"/>
      <c r="I492" s="36"/>
      <c r="J492" s="36"/>
      <c r="K492" s="35"/>
      <c r="L492" s="37"/>
      <c r="M492" s="157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</row>
    <row r="493" spans="1:24" s="12" customFormat="1" x14ac:dyDescent="0.2">
      <c r="A493" s="34"/>
      <c r="B493" s="34"/>
      <c r="D493" s="35"/>
      <c r="E493" s="35"/>
      <c r="F493" s="36"/>
      <c r="G493" s="36"/>
      <c r="H493" s="36"/>
      <c r="I493" s="36"/>
      <c r="J493" s="36"/>
      <c r="K493" s="35"/>
      <c r="L493" s="37"/>
      <c r="M493" s="157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</row>
    <row r="494" spans="1:24" s="12" customFormat="1" x14ac:dyDescent="0.2">
      <c r="A494" s="34"/>
      <c r="B494" s="34"/>
      <c r="D494" s="35"/>
      <c r="E494" s="35"/>
      <c r="F494" s="36"/>
      <c r="G494" s="36"/>
      <c r="H494" s="36"/>
      <c r="I494" s="36"/>
      <c r="J494" s="36"/>
      <c r="K494" s="35"/>
      <c r="L494" s="37"/>
      <c r="M494" s="157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</row>
    <row r="495" spans="1:24" s="12" customFormat="1" x14ac:dyDescent="0.2">
      <c r="A495" s="34"/>
      <c r="B495" s="34"/>
      <c r="D495" s="35"/>
      <c r="E495" s="35"/>
      <c r="F495" s="36"/>
      <c r="G495" s="36"/>
      <c r="H495" s="36"/>
      <c r="I495" s="36"/>
      <c r="J495" s="36"/>
      <c r="K495" s="35"/>
      <c r="L495" s="37"/>
      <c r="M495" s="157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</row>
    <row r="496" spans="1:24" s="12" customFormat="1" x14ac:dyDescent="0.2">
      <c r="A496" s="34"/>
      <c r="B496" s="34"/>
      <c r="D496" s="35"/>
      <c r="E496" s="35"/>
      <c r="F496" s="36"/>
      <c r="G496" s="36"/>
      <c r="H496" s="36"/>
      <c r="I496" s="36"/>
      <c r="J496" s="36"/>
      <c r="K496" s="35"/>
      <c r="L496" s="37"/>
      <c r="M496" s="157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</row>
    <row r="497" spans="1:24" s="12" customFormat="1" x14ac:dyDescent="0.2">
      <c r="A497" s="34"/>
      <c r="B497" s="34"/>
      <c r="D497" s="35"/>
      <c r="E497" s="35"/>
      <c r="F497" s="36"/>
      <c r="G497" s="36"/>
      <c r="H497" s="36"/>
      <c r="I497" s="36"/>
      <c r="J497" s="36"/>
      <c r="K497" s="35"/>
      <c r="L497" s="37"/>
      <c r="M497" s="157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</row>
    <row r="498" spans="1:24" s="12" customFormat="1" x14ac:dyDescent="0.2">
      <c r="A498" s="34"/>
      <c r="B498" s="34"/>
      <c r="D498" s="35"/>
      <c r="E498" s="35"/>
      <c r="F498" s="36"/>
      <c r="G498" s="36"/>
      <c r="H498" s="36"/>
      <c r="I498" s="36"/>
      <c r="J498" s="36"/>
      <c r="K498" s="35"/>
      <c r="L498" s="37"/>
      <c r="M498" s="157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</row>
    <row r="499" spans="1:24" s="12" customFormat="1" x14ac:dyDescent="0.2">
      <c r="A499" s="34"/>
      <c r="B499" s="34"/>
      <c r="D499" s="35"/>
      <c r="E499" s="35"/>
      <c r="F499" s="36"/>
      <c r="G499" s="36"/>
      <c r="H499" s="36"/>
      <c r="I499" s="36"/>
      <c r="J499" s="36"/>
      <c r="K499" s="35"/>
      <c r="L499" s="37"/>
      <c r="M499" s="157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</row>
    <row r="500" spans="1:24" s="12" customFormat="1" x14ac:dyDescent="0.2">
      <c r="A500" s="34"/>
      <c r="B500" s="34"/>
      <c r="D500" s="35"/>
      <c r="E500" s="35"/>
      <c r="F500" s="36"/>
      <c r="G500" s="36"/>
      <c r="H500" s="36"/>
      <c r="I500" s="36"/>
      <c r="J500" s="36"/>
      <c r="K500" s="35"/>
      <c r="L500" s="37"/>
      <c r="M500" s="157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</row>
    <row r="501" spans="1:24" s="12" customFormat="1" x14ac:dyDescent="0.2">
      <c r="A501" s="34"/>
      <c r="B501" s="34"/>
      <c r="D501" s="35"/>
      <c r="E501" s="35"/>
      <c r="F501" s="36"/>
      <c r="G501" s="36"/>
      <c r="H501" s="36"/>
      <c r="I501" s="36"/>
      <c r="J501" s="36"/>
      <c r="K501" s="35"/>
      <c r="L501" s="37"/>
      <c r="M501" s="157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</row>
    <row r="502" spans="1:24" s="12" customFormat="1" x14ac:dyDescent="0.2">
      <c r="A502" s="34"/>
      <c r="B502" s="34"/>
      <c r="D502" s="35"/>
      <c r="E502" s="35"/>
      <c r="F502" s="36"/>
      <c r="G502" s="36"/>
      <c r="H502" s="36"/>
      <c r="I502" s="36"/>
      <c r="J502" s="36"/>
      <c r="K502" s="35"/>
      <c r="L502" s="37"/>
      <c r="M502" s="157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</row>
    <row r="503" spans="1:24" s="12" customFormat="1" x14ac:dyDescent="0.2">
      <c r="A503" s="34"/>
      <c r="B503" s="34"/>
      <c r="D503" s="35"/>
      <c r="E503" s="35"/>
      <c r="F503" s="36"/>
      <c r="G503" s="36"/>
      <c r="H503" s="36"/>
      <c r="I503" s="36"/>
      <c r="J503" s="36"/>
      <c r="K503" s="35"/>
      <c r="L503" s="37"/>
      <c r="M503" s="157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</row>
    <row r="504" spans="1:24" s="12" customFormat="1" x14ac:dyDescent="0.2">
      <c r="A504" s="34"/>
      <c r="B504" s="34"/>
      <c r="D504" s="35"/>
      <c r="E504" s="35"/>
      <c r="F504" s="36"/>
      <c r="G504" s="36"/>
      <c r="H504" s="36"/>
      <c r="I504" s="36"/>
      <c r="J504" s="36"/>
      <c r="K504" s="35"/>
      <c r="L504" s="37"/>
      <c r="M504" s="157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</row>
    <row r="505" spans="1:24" s="12" customFormat="1" x14ac:dyDescent="0.2">
      <c r="A505" s="34"/>
      <c r="B505" s="34"/>
      <c r="D505" s="35"/>
      <c r="E505" s="35"/>
      <c r="F505" s="36"/>
      <c r="G505" s="36"/>
      <c r="H505" s="36"/>
      <c r="I505" s="36"/>
      <c r="J505" s="36"/>
      <c r="K505" s="35"/>
      <c r="L505" s="37"/>
      <c r="M505" s="157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</row>
    <row r="506" spans="1:24" s="12" customFormat="1" x14ac:dyDescent="0.2">
      <c r="A506" s="34"/>
      <c r="B506" s="34"/>
      <c r="D506" s="35"/>
      <c r="E506" s="35"/>
      <c r="F506" s="36"/>
      <c r="G506" s="36"/>
      <c r="H506" s="36"/>
      <c r="I506" s="36"/>
      <c r="J506" s="36"/>
      <c r="K506" s="35"/>
      <c r="L506" s="37"/>
      <c r="M506" s="157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</row>
    <row r="507" spans="1:24" s="12" customFormat="1" x14ac:dyDescent="0.2">
      <c r="A507" s="34"/>
      <c r="B507" s="34"/>
      <c r="D507" s="35"/>
      <c r="E507" s="35"/>
      <c r="F507" s="36"/>
      <c r="G507" s="36"/>
      <c r="H507" s="36"/>
      <c r="I507" s="36"/>
      <c r="J507" s="36"/>
      <c r="K507" s="35"/>
      <c r="L507" s="37"/>
      <c r="M507" s="157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</row>
    <row r="508" spans="1:24" s="12" customFormat="1" x14ac:dyDescent="0.2">
      <c r="A508" s="34"/>
      <c r="B508" s="34"/>
      <c r="D508" s="35"/>
      <c r="E508" s="35"/>
      <c r="F508" s="36"/>
      <c r="G508" s="36"/>
      <c r="H508" s="36"/>
      <c r="I508" s="36"/>
      <c r="J508" s="36"/>
      <c r="K508" s="35"/>
      <c r="L508" s="37"/>
      <c r="M508" s="157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</row>
    <row r="509" spans="1:24" s="12" customFormat="1" x14ac:dyDescent="0.2">
      <c r="A509" s="34"/>
      <c r="B509" s="34"/>
      <c r="D509" s="35"/>
      <c r="E509" s="35"/>
      <c r="F509" s="36"/>
      <c r="G509" s="36"/>
      <c r="H509" s="36"/>
      <c r="I509" s="36"/>
      <c r="J509" s="36"/>
      <c r="K509" s="35"/>
      <c r="L509" s="37"/>
      <c r="M509" s="157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</row>
    <row r="510" spans="1:24" s="12" customFormat="1" x14ac:dyDescent="0.2">
      <c r="A510" s="34"/>
      <c r="B510" s="34"/>
      <c r="D510" s="35"/>
      <c r="E510" s="35"/>
      <c r="F510" s="36"/>
      <c r="G510" s="36"/>
      <c r="H510" s="36"/>
      <c r="I510" s="36"/>
      <c r="J510" s="36"/>
      <c r="K510" s="35"/>
      <c r="L510" s="37"/>
      <c r="M510" s="157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</row>
    <row r="511" spans="1:24" s="12" customFormat="1" x14ac:dyDescent="0.2">
      <c r="A511" s="34"/>
      <c r="B511" s="34"/>
      <c r="D511" s="35"/>
      <c r="E511" s="35"/>
      <c r="F511" s="36"/>
      <c r="G511" s="36"/>
      <c r="H511" s="36"/>
      <c r="I511" s="36"/>
      <c r="J511" s="36"/>
      <c r="K511" s="35"/>
      <c r="L511" s="37"/>
      <c r="M511" s="157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</row>
    <row r="512" spans="1:24" s="12" customFormat="1" x14ac:dyDescent="0.2">
      <c r="A512" s="34"/>
      <c r="B512" s="34"/>
      <c r="D512" s="35"/>
      <c r="E512" s="35"/>
      <c r="F512" s="36"/>
      <c r="G512" s="36"/>
      <c r="H512" s="36"/>
      <c r="I512" s="36"/>
      <c r="J512" s="36"/>
      <c r="K512" s="35"/>
      <c r="L512" s="37"/>
      <c r="M512" s="157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</row>
    <row r="513" spans="1:24" s="12" customFormat="1" x14ac:dyDescent="0.2">
      <c r="A513" s="34"/>
      <c r="B513" s="34"/>
      <c r="D513" s="35"/>
      <c r="E513" s="35"/>
      <c r="F513" s="36"/>
      <c r="G513" s="36"/>
      <c r="H513" s="36"/>
      <c r="I513" s="36"/>
      <c r="J513" s="36"/>
      <c r="K513" s="35"/>
      <c r="L513" s="37"/>
      <c r="M513" s="157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</row>
    <row r="514" spans="1:24" s="12" customFormat="1" x14ac:dyDescent="0.2">
      <c r="A514" s="34"/>
      <c r="B514" s="34"/>
      <c r="D514" s="35"/>
      <c r="E514" s="35"/>
      <c r="F514" s="36"/>
      <c r="G514" s="36"/>
      <c r="H514" s="36"/>
      <c r="I514" s="36"/>
      <c r="J514" s="36"/>
      <c r="K514" s="35"/>
      <c r="L514" s="37"/>
      <c r="M514" s="157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</row>
    <row r="515" spans="1:24" s="12" customFormat="1" x14ac:dyDescent="0.2">
      <c r="A515" s="34"/>
      <c r="B515" s="34"/>
      <c r="D515" s="35"/>
      <c r="E515" s="35"/>
      <c r="F515" s="36"/>
      <c r="G515" s="36"/>
      <c r="H515" s="36"/>
      <c r="I515" s="36"/>
      <c r="J515" s="36"/>
      <c r="K515" s="35"/>
      <c r="L515" s="37"/>
      <c r="M515" s="157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</row>
    <row r="516" spans="1:24" s="12" customFormat="1" x14ac:dyDescent="0.2">
      <c r="A516" s="34"/>
      <c r="B516" s="34"/>
      <c r="D516" s="35"/>
      <c r="E516" s="35"/>
      <c r="F516" s="36"/>
      <c r="G516" s="36"/>
      <c r="H516" s="36"/>
      <c r="I516" s="36"/>
      <c r="J516" s="36"/>
      <c r="K516" s="35"/>
      <c r="L516" s="37"/>
      <c r="M516" s="157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</row>
    <row r="517" spans="1:24" s="12" customFormat="1" x14ac:dyDescent="0.2">
      <c r="A517" s="34"/>
      <c r="B517" s="34"/>
      <c r="D517" s="35"/>
      <c r="E517" s="35"/>
      <c r="F517" s="36"/>
      <c r="G517" s="36"/>
      <c r="H517" s="36"/>
      <c r="I517" s="36"/>
      <c r="J517" s="36"/>
      <c r="K517" s="35"/>
      <c r="L517" s="37"/>
      <c r="M517" s="157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</row>
    <row r="518" spans="1:24" s="12" customFormat="1" x14ac:dyDescent="0.2">
      <c r="A518" s="34"/>
      <c r="B518" s="34"/>
      <c r="D518" s="35"/>
      <c r="E518" s="35"/>
      <c r="F518" s="36"/>
      <c r="G518" s="36"/>
      <c r="H518" s="36"/>
      <c r="I518" s="36"/>
      <c r="J518" s="36"/>
      <c r="K518" s="35"/>
      <c r="L518" s="37"/>
      <c r="M518" s="157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</row>
    <row r="519" spans="1:24" s="12" customFormat="1" x14ac:dyDescent="0.2">
      <c r="A519" s="34"/>
      <c r="B519" s="34"/>
      <c r="D519" s="35"/>
      <c r="E519" s="35"/>
      <c r="F519" s="36"/>
      <c r="G519" s="36"/>
      <c r="H519" s="36"/>
      <c r="I519" s="36"/>
      <c r="J519" s="36"/>
      <c r="K519" s="35"/>
      <c r="L519" s="37"/>
      <c r="M519" s="157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</row>
    <row r="520" spans="1:24" s="12" customFormat="1" x14ac:dyDescent="0.2">
      <c r="A520" s="34"/>
      <c r="B520" s="34"/>
      <c r="D520" s="35"/>
      <c r="E520" s="35"/>
      <c r="F520" s="36"/>
      <c r="G520" s="36"/>
      <c r="H520" s="36"/>
      <c r="I520" s="36"/>
      <c r="J520" s="36"/>
      <c r="K520" s="35"/>
      <c r="L520" s="37"/>
      <c r="M520" s="157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</row>
    <row r="521" spans="1:24" s="12" customFormat="1" x14ac:dyDescent="0.2">
      <c r="A521" s="34"/>
      <c r="B521" s="34"/>
      <c r="D521" s="35"/>
      <c r="E521" s="35"/>
      <c r="F521" s="36"/>
      <c r="G521" s="36"/>
      <c r="H521" s="36"/>
      <c r="I521" s="36"/>
      <c r="J521" s="36"/>
      <c r="K521" s="35"/>
      <c r="L521" s="37"/>
      <c r="M521" s="157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</row>
    <row r="522" spans="1:24" s="12" customFormat="1" x14ac:dyDescent="0.2">
      <c r="A522" s="34"/>
      <c r="B522" s="34"/>
      <c r="D522" s="35"/>
      <c r="E522" s="35"/>
      <c r="F522" s="36"/>
      <c r="G522" s="36"/>
      <c r="H522" s="36"/>
      <c r="I522" s="36"/>
      <c r="J522" s="36"/>
      <c r="K522" s="35"/>
      <c r="L522" s="37"/>
      <c r="M522" s="157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</row>
    <row r="523" spans="1:24" s="12" customFormat="1" x14ac:dyDescent="0.2">
      <c r="A523" s="34"/>
      <c r="B523" s="34"/>
      <c r="D523" s="35"/>
      <c r="E523" s="35"/>
      <c r="F523" s="36"/>
      <c r="G523" s="36"/>
      <c r="H523" s="36"/>
      <c r="I523" s="36"/>
      <c r="J523" s="36"/>
      <c r="K523" s="35"/>
      <c r="L523" s="37"/>
      <c r="M523" s="157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</row>
    <row r="524" spans="1:24" s="12" customFormat="1" x14ac:dyDescent="0.2">
      <c r="A524" s="34"/>
      <c r="B524" s="34"/>
      <c r="D524" s="35"/>
      <c r="E524" s="35"/>
      <c r="F524" s="36"/>
      <c r="G524" s="36"/>
      <c r="H524" s="36"/>
      <c r="I524" s="36"/>
      <c r="J524" s="36"/>
      <c r="K524" s="35"/>
      <c r="L524" s="37"/>
      <c r="M524" s="157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</row>
    <row r="525" spans="1:24" s="12" customFormat="1" x14ac:dyDescent="0.2">
      <c r="A525" s="34"/>
      <c r="B525" s="34"/>
      <c r="D525" s="35"/>
      <c r="E525" s="35"/>
      <c r="F525" s="36"/>
      <c r="G525" s="36"/>
      <c r="H525" s="36"/>
      <c r="I525" s="36"/>
      <c r="J525" s="36"/>
      <c r="K525" s="35"/>
      <c r="L525" s="37"/>
      <c r="M525" s="157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</row>
    <row r="526" spans="1:24" s="12" customFormat="1" x14ac:dyDescent="0.2">
      <c r="A526" s="34"/>
      <c r="B526" s="34"/>
      <c r="D526" s="35"/>
      <c r="E526" s="35"/>
      <c r="F526" s="36"/>
      <c r="G526" s="36"/>
      <c r="H526" s="36"/>
      <c r="I526" s="36"/>
      <c r="J526" s="36"/>
      <c r="K526" s="35"/>
      <c r="L526" s="37"/>
      <c r="M526" s="157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</row>
    <row r="527" spans="1:24" s="12" customFormat="1" x14ac:dyDescent="0.2">
      <c r="A527" s="34"/>
      <c r="B527" s="34"/>
      <c r="D527" s="35"/>
      <c r="E527" s="35"/>
      <c r="F527" s="36"/>
      <c r="G527" s="36"/>
      <c r="H527" s="36"/>
      <c r="I527" s="36"/>
      <c r="J527" s="36"/>
      <c r="K527" s="35"/>
      <c r="L527" s="37"/>
      <c r="M527" s="157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</row>
    <row r="528" spans="1:24" s="12" customFormat="1" x14ac:dyDescent="0.2">
      <c r="A528" s="34"/>
      <c r="B528" s="34"/>
      <c r="D528" s="35"/>
      <c r="E528" s="35"/>
      <c r="F528" s="36"/>
      <c r="G528" s="36"/>
      <c r="H528" s="36"/>
      <c r="I528" s="36"/>
      <c r="J528" s="36"/>
      <c r="K528" s="35"/>
      <c r="L528" s="37"/>
      <c r="M528" s="157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</row>
    <row r="529" spans="1:24" s="12" customFormat="1" x14ac:dyDescent="0.2">
      <c r="A529" s="34"/>
      <c r="B529" s="34"/>
      <c r="D529" s="35"/>
      <c r="E529" s="35"/>
      <c r="F529" s="36"/>
      <c r="G529" s="36"/>
      <c r="H529" s="36"/>
      <c r="I529" s="36"/>
      <c r="J529" s="36"/>
      <c r="K529" s="35"/>
      <c r="L529" s="37"/>
      <c r="M529" s="157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</row>
    <row r="530" spans="1:24" s="12" customFormat="1" x14ac:dyDescent="0.2">
      <c r="A530" s="34"/>
      <c r="B530" s="34"/>
      <c r="D530" s="35"/>
      <c r="E530" s="35"/>
      <c r="F530" s="36"/>
      <c r="G530" s="36"/>
      <c r="H530" s="36"/>
      <c r="I530" s="36"/>
      <c r="J530" s="36"/>
      <c r="K530" s="35"/>
      <c r="L530" s="37"/>
      <c r="M530" s="157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</row>
    <row r="531" spans="1:24" s="12" customFormat="1" x14ac:dyDescent="0.2">
      <c r="A531" s="34"/>
      <c r="B531" s="34"/>
      <c r="D531" s="35"/>
      <c r="E531" s="35"/>
      <c r="F531" s="36"/>
      <c r="G531" s="36"/>
      <c r="H531" s="36"/>
      <c r="I531" s="36"/>
      <c r="J531" s="36"/>
      <c r="K531" s="35"/>
      <c r="L531" s="37"/>
      <c r="M531" s="157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</row>
    <row r="532" spans="1:24" s="12" customFormat="1" x14ac:dyDescent="0.2">
      <c r="A532" s="34"/>
      <c r="B532" s="34"/>
      <c r="D532" s="35"/>
      <c r="E532" s="35"/>
      <c r="F532" s="36"/>
      <c r="G532" s="36"/>
      <c r="H532" s="36"/>
      <c r="I532" s="36"/>
      <c r="J532" s="36"/>
      <c r="K532" s="35"/>
      <c r="L532" s="37"/>
      <c r="M532" s="157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</row>
    <row r="533" spans="1:24" s="12" customFormat="1" x14ac:dyDescent="0.2">
      <c r="A533" s="34"/>
      <c r="B533" s="34"/>
      <c r="D533" s="35"/>
      <c r="E533" s="35"/>
      <c r="F533" s="36"/>
      <c r="G533" s="36"/>
      <c r="H533" s="36"/>
      <c r="I533" s="36"/>
      <c r="J533" s="36"/>
      <c r="K533" s="35"/>
      <c r="L533" s="37"/>
      <c r="M533" s="157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</row>
    <row r="534" spans="1:24" s="12" customFormat="1" x14ac:dyDescent="0.2">
      <c r="A534" s="34"/>
      <c r="B534" s="34"/>
      <c r="D534" s="35"/>
      <c r="E534" s="35"/>
      <c r="F534" s="36"/>
      <c r="G534" s="36"/>
      <c r="H534" s="36"/>
      <c r="I534" s="36"/>
      <c r="J534" s="36"/>
      <c r="K534" s="35"/>
      <c r="L534" s="37"/>
      <c r="M534" s="157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</row>
    <row r="535" spans="1:24" s="12" customFormat="1" x14ac:dyDescent="0.2">
      <c r="A535" s="34"/>
      <c r="B535" s="34"/>
      <c r="D535" s="35"/>
      <c r="E535" s="35"/>
      <c r="F535" s="36"/>
      <c r="G535" s="36"/>
      <c r="H535" s="36"/>
      <c r="I535" s="36"/>
      <c r="J535" s="36"/>
      <c r="K535" s="35"/>
      <c r="L535" s="37"/>
      <c r="M535" s="157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</row>
    <row r="536" spans="1:24" s="12" customFormat="1" x14ac:dyDescent="0.2">
      <c r="A536" s="34"/>
      <c r="B536" s="34"/>
      <c r="D536" s="35"/>
      <c r="E536" s="35"/>
      <c r="F536" s="36"/>
      <c r="G536" s="36"/>
      <c r="H536" s="36"/>
      <c r="I536" s="36"/>
      <c r="J536" s="36"/>
      <c r="K536" s="35"/>
      <c r="L536" s="37"/>
      <c r="M536" s="157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</row>
    <row r="537" spans="1:24" s="12" customFormat="1" x14ac:dyDescent="0.2">
      <c r="A537" s="34"/>
      <c r="B537" s="34"/>
      <c r="D537" s="35"/>
      <c r="E537" s="35"/>
      <c r="F537" s="36"/>
      <c r="G537" s="36"/>
      <c r="H537" s="36"/>
      <c r="I537" s="36"/>
      <c r="J537" s="36"/>
      <c r="K537" s="35"/>
      <c r="L537" s="37"/>
      <c r="M537" s="157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</row>
    <row r="538" spans="1:24" s="12" customFormat="1" x14ac:dyDescent="0.2">
      <c r="A538" s="34"/>
      <c r="B538" s="34"/>
      <c r="D538" s="35"/>
      <c r="E538" s="35"/>
      <c r="F538" s="36"/>
      <c r="G538" s="36"/>
      <c r="H538" s="36"/>
      <c r="I538" s="36"/>
      <c r="J538" s="36"/>
      <c r="K538" s="35"/>
      <c r="L538" s="37"/>
      <c r="M538" s="157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</row>
    <row r="539" spans="1:24" s="12" customFormat="1" x14ac:dyDescent="0.2">
      <c r="A539" s="34"/>
      <c r="B539" s="34"/>
      <c r="D539" s="35"/>
      <c r="E539" s="35"/>
      <c r="F539" s="36"/>
      <c r="G539" s="36"/>
      <c r="H539" s="36"/>
      <c r="I539" s="36"/>
      <c r="J539" s="36"/>
      <c r="K539" s="35"/>
      <c r="L539" s="37"/>
      <c r="M539" s="157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</row>
    <row r="540" spans="1:24" s="12" customFormat="1" x14ac:dyDescent="0.2">
      <c r="A540" s="34"/>
      <c r="B540" s="34"/>
      <c r="D540" s="35"/>
      <c r="E540" s="35"/>
      <c r="F540" s="36"/>
      <c r="G540" s="36"/>
      <c r="H540" s="36"/>
      <c r="I540" s="36"/>
      <c r="J540" s="36"/>
      <c r="K540" s="35"/>
      <c r="L540" s="37"/>
      <c r="M540" s="157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</row>
    <row r="541" spans="1:24" s="12" customFormat="1" x14ac:dyDescent="0.2">
      <c r="A541" s="34"/>
      <c r="B541" s="34"/>
      <c r="D541" s="35"/>
      <c r="E541" s="35"/>
      <c r="F541" s="36"/>
      <c r="G541" s="36"/>
      <c r="H541" s="36"/>
      <c r="I541" s="36"/>
      <c r="J541" s="36"/>
      <c r="K541" s="35"/>
      <c r="L541" s="37"/>
      <c r="M541" s="157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</row>
    <row r="542" spans="1:24" s="12" customFormat="1" x14ac:dyDescent="0.2">
      <c r="A542" s="34"/>
      <c r="B542" s="34"/>
      <c r="D542" s="35"/>
      <c r="E542" s="35"/>
      <c r="F542" s="36"/>
      <c r="G542" s="36"/>
      <c r="H542" s="36"/>
      <c r="I542" s="36"/>
      <c r="J542" s="36"/>
      <c r="K542" s="35"/>
      <c r="L542" s="37"/>
      <c r="M542" s="157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</row>
    <row r="543" spans="1:24" s="12" customFormat="1" x14ac:dyDescent="0.2">
      <c r="A543" s="34"/>
      <c r="B543" s="34"/>
      <c r="D543" s="35"/>
      <c r="E543" s="35"/>
      <c r="F543" s="36"/>
      <c r="G543" s="36"/>
      <c r="H543" s="36"/>
      <c r="I543" s="36"/>
      <c r="J543" s="36"/>
      <c r="K543" s="35"/>
      <c r="L543" s="37"/>
      <c r="M543" s="157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</row>
    <row r="544" spans="1:24" s="12" customFormat="1" x14ac:dyDescent="0.2">
      <c r="A544" s="34"/>
      <c r="B544" s="34"/>
      <c r="D544" s="35"/>
      <c r="E544" s="35"/>
      <c r="F544" s="36"/>
      <c r="G544" s="36"/>
      <c r="H544" s="36"/>
      <c r="I544" s="36"/>
      <c r="J544" s="36"/>
      <c r="K544" s="35"/>
      <c r="L544" s="37"/>
      <c r="M544" s="157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</row>
    <row r="545" spans="1:24" s="12" customFormat="1" x14ac:dyDescent="0.2">
      <c r="A545" s="34"/>
      <c r="B545" s="34"/>
      <c r="D545" s="35"/>
      <c r="E545" s="35"/>
      <c r="F545" s="36"/>
      <c r="G545" s="36"/>
      <c r="H545" s="36"/>
      <c r="I545" s="36"/>
      <c r="J545" s="36"/>
      <c r="K545" s="35"/>
      <c r="L545" s="37"/>
      <c r="M545" s="157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</row>
    <row r="546" spans="1:24" s="12" customFormat="1" x14ac:dyDescent="0.2">
      <c r="A546" s="34"/>
      <c r="B546" s="34"/>
      <c r="D546" s="35"/>
      <c r="E546" s="35"/>
      <c r="F546" s="36"/>
      <c r="G546" s="36"/>
      <c r="H546" s="36"/>
      <c r="I546" s="36"/>
      <c r="J546" s="36"/>
      <c r="K546" s="35"/>
      <c r="L546" s="37"/>
      <c r="M546" s="157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</row>
    <row r="547" spans="1:24" s="12" customFormat="1" x14ac:dyDescent="0.2">
      <c r="A547" s="34"/>
      <c r="B547" s="34"/>
      <c r="D547" s="35"/>
      <c r="E547" s="35"/>
      <c r="F547" s="36"/>
      <c r="G547" s="36"/>
      <c r="H547" s="36"/>
      <c r="I547" s="36"/>
      <c r="J547" s="36"/>
      <c r="K547" s="35"/>
      <c r="L547" s="37"/>
      <c r="M547" s="157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</row>
    <row r="548" spans="1:24" s="12" customFormat="1" x14ac:dyDescent="0.2">
      <c r="A548" s="34"/>
      <c r="B548" s="34"/>
      <c r="D548" s="35"/>
      <c r="E548" s="35"/>
      <c r="F548" s="36"/>
      <c r="G548" s="36"/>
      <c r="H548" s="36"/>
      <c r="I548" s="36"/>
      <c r="J548" s="36"/>
      <c r="K548" s="35"/>
      <c r="L548" s="37"/>
      <c r="M548" s="157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</row>
    <row r="549" spans="1:24" s="12" customFormat="1" x14ac:dyDescent="0.2">
      <c r="A549" s="34"/>
      <c r="B549" s="34"/>
      <c r="D549" s="35"/>
      <c r="E549" s="35"/>
      <c r="F549" s="36"/>
      <c r="G549" s="36"/>
      <c r="H549" s="36"/>
      <c r="I549" s="36"/>
      <c r="J549" s="36"/>
      <c r="K549" s="35"/>
      <c r="L549" s="37"/>
      <c r="M549" s="157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</row>
    <row r="550" spans="1:24" s="12" customFormat="1" x14ac:dyDescent="0.2">
      <c r="A550" s="34"/>
      <c r="B550" s="34"/>
      <c r="D550" s="35"/>
      <c r="E550" s="35"/>
      <c r="F550" s="36"/>
      <c r="G550" s="36"/>
      <c r="H550" s="36"/>
      <c r="I550" s="36"/>
      <c r="J550" s="36"/>
      <c r="K550" s="35"/>
      <c r="L550" s="37"/>
      <c r="M550" s="157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</row>
    <row r="551" spans="1:24" s="12" customFormat="1" x14ac:dyDescent="0.2">
      <c r="A551" s="34"/>
      <c r="B551" s="34"/>
      <c r="D551" s="35"/>
      <c r="E551" s="35"/>
      <c r="F551" s="36"/>
      <c r="G551" s="36"/>
      <c r="H551" s="36"/>
      <c r="I551" s="36"/>
      <c r="J551" s="36"/>
      <c r="K551" s="35"/>
      <c r="L551" s="37"/>
      <c r="M551" s="157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</row>
    <row r="552" spans="1:24" s="12" customFormat="1" x14ac:dyDescent="0.2">
      <c r="A552" s="34"/>
      <c r="B552" s="34"/>
      <c r="D552" s="35"/>
      <c r="E552" s="35"/>
      <c r="F552" s="36"/>
      <c r="G552" s="36"/>
      <c r="H552" s="36"/>
      <c r="I552" s="36"/>
      <c r="J552" s="36"/>
      <c r="K552" s="35"/>
      <c r="L552" s="37"/>
      <c r="M552" s="157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</row>
    <row r="553" spans="1:24" s="12" customFormat="1" x14ac:dyDescent="0.2">
      <c r="A553" s="34"/>
      <c r="B553" s="34"/>
      <c r="D553" s="35"/>
      <c r="E553" s="35"/>
      <c r="F553" s="36"/>
      <c r="G553" s="36"/>
      <c r="H553" s="36"/>
      <c r="I553" s="36"/>
      <c r="J553" s="36"/>
      <c r="K553" s="35"/>
      <c r="L553" s="37"/>
      <c r="M553" s="157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</row>
    <row r="554" spans="1:24" s="12" customFormat="1" x14ac:dyDescent="0.2">
      <c r="A554" s="34"/>
      <c r="B554" s="34"/>
      <c r="D554" s="35"/>
      <c r="E554" s="35"/>
      <c r="F554" s="36"/>
      <c r="G554" s="36"/>
      <c r="H554" s="36"/>
      <c r="I554" s="36"/>
      <c r="J554" s="36"/>
      <c r="K554" s="35"/>
      <c r="L554" s="37"/>
      <c r="M554" s="157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</row>
    <row r="555" spans="1:24" s="12" customFormat="1" x14ac:dyDescent="0.2">
      <c r="A555" s="34"/>
      <c r="B555" s="34"/>
      <c r="D555" s="35"/>
      <c r="E555" s="35"/>
      <c r="F555" s="36"/>
      <c r="G555" s="36"/>
      <c r="H555" s="36"/>
      <c r="I555" s="36"/>
      <c r="J555" s="36"/>
      <c r="K555" s="35"/>
      <c r="L555" s="37"/>
      <c r="M555" s="157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</row>
    <row r="556" spans="1:24" s="12" customFormat="1" x14ac:dyDescent="0.2">
      <c r="A556" s="34"/>
      <c r="B556" s="34"/>
      <c r="D556" s="35"/>
      <c r="E556" s="35"/>
      <c r="F556" s="36"/>
      <c r="G556" s="36"/>
      <c r="H556" s="36"/>
      <c r="I556" s="36"/>
      <c r="J556" s="36"/>
      <c r="K556" s="35"/>
      <c r="L556" s="37"/>
      <c r="M556" s="157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</row>
    <row r="557" spans="1:24" s="12" customFormat="1" x14ac:dyDescent="0.2">
      <c r="A557" s="34"/>
      <c r="B557" s="34"/>
      <c r="D557" s="35"/>
      <c r="E557" s="35"/>
      <c r="F557" s="36"/>
      <c r="G557" s="36"/>
      <c r="H557" s="36"/>
      <c r="I557" s="36"/>
      <c r="J557" s="36"/>
      <c r="K557" s="35"/>
      <c r="L557" s="37"/>
      <c r="M557" s="157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</row>
    <row r="558" spans="1:24" s="12" customFormat="1" x14ac:dyDescent="0.2">
      <c r="A558" s="34"/>
      <c r="B558" s="34"/>
      <c r="D558" s="35"/>
      <c r="E558" s="35"/>
      <c r="F558" s="36"/>
      <c r="G558" s="36"/>
      <c r="H558" s="36"/>
      <c r="I558" s="36"/>
      <c r="J558" s="36"/>
      <c r="K558" s="35"/>
      <c r="L558" s="37"/>
      <c r="M558" s="157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</row>
    <row r="559" spans="1:24" s="12" customFormat="1" x14ac:dyDescent="0.2">
      <c r="A559" s="34"/>
      <c r="B559" s="34"/>
      <c r="D559" s="35"/>
      <c r="E559" s="35"/>
      <c r="F559" s="36"/>
      <c r="G559" s="36"/>
      <c r="H559" s="36"/>
      <c r="I559" s="36"/>
      <c r="J559" s="36"/>
      <c r="K559" s="35"/>
      <c r="L559" s="37"/>
      <c r="M559" s="157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</row>
    <row r="560" spans="1:24" s="12" customFormat="1" x14ac:dyDescent="0.2">
      <c r="A560" s="34"/>
      <c r="B560" s="34"/>
      <c r="D560" s="35"/>
      <c r="E560" s="35"/>
      <c r="F560" s="36"/>
      <c r="G560" s="36"/>
      <c r="H560" s="36"/>
      <c r="I560" s="36"/>
      <c r="J560" s="36"/>
      <c r="K560" s="35"/>
      <c r="L560" s="37"/>
      <c r="M560" s="157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</row>
    <row r="561" spans="1:24" s="12" customFormat="1" x14ac:dyDescent="0.2">
      <c r="A561" s="34"/>
      <c r="B561" s="34"/>
      <c r="D561" s="35"/>
      <c r="E561" s="35"/>
      <c r="F561" s="36"/>
      <c r="G561" s="36"/>
      <c r="H561" s="36"/>
      <c r="I561" s="36"/>
      <c r="J561" s="36"/>
      <c r="K561" s="35"/>
      <c r="L561" s="37"/>
      <c r="M561" s="157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</row>
    <row r="562" spans="1:24" s="12" customFormat="1" x14ac:dyDescent="0.2">
      <c r="A562" s="34"/>
      <c r="B562" s="34"/>
      <c r="D562" s="35"/>
      <c r="E562" s="35"/>
      <c r="F562" s="36"/>
      <c r="G562" s="36"/>
      <c r="H562" s="36"/>
      <c r="I562" s="36"/>
      <c r="J562" s="36"/>
      <c r="K562" s="35"/>
      <c r="L562" s="37"/>
      <c r="M562" s="157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</row>
    <row r="563" spans="1:24" s="12" customFormat="1" x14ac:dyDescent="0.2">
      <c r="A563" s="34"/>
      <c r="B563" s="34"/>
      <c r="D563" s="35"/>
      <c r="E563" s="35"/>
      <c r="F563" s="36"/>
      <c r="G563" s="36"/>
      <c r="H563" s="36"/>
      <c r="I563" s="36"/>
      <c r="J563" s="36"/>
      <c r="K563" s="35"/>
      <c r="L563" s="37"/>
      <c r="M563" s="157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</row>
    <row r="564" spans="1:24" s="12" customFormat="1" x14ac:dyDescent="0.2">
      <c r="A564" s="34"/>
      <c r="B564" s="34"/>
      <c r="D564" s="35"/>
      <c r="E564" s="35"/>
      <c r="F564" s="36"/>
      <c r="G564" s="36"/>
      <c r="H564" s="36"/>
      <c r="I564" s="36"/>
      <c r="J564" s="36"/>
      <c r="K564" s="35"/>
      <c r="L564" s="37"/>
      <c r="M564" s="157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</row>
    <row r="565" spans="1:24" s="12" customFormat="1" x14ac:dyDescent="0.2">
      <c r="A565" s="34"/>
      <c r="B565" s="34"/>
      <c r="D565" s="35"/>
      <c r="E565" s="35"/>
      <c r="F565" s="36"/>
      <c r="G565" s="36"/>
      <c r="H565" s="36"/>
      <c r="I565" s="36"/>
      <c r="J565" s="36"/>
      <c r="K565" s="35"/>
      <c r="L565" s="37"/>
      <c r="M565" s="157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</row>
    <row r="566" spans="1:24" s="12" customFormat="1" x14ac:dyDescent="0.2">
      <c r="A566" s="34"/>
      <c r="B566" s="34"/>
      <c r="D566" s="35"/>
      <c r="E566" s="35"/>
      <c r="F566" s="36"/>
      <c r="G566" s="36"/>
      <c r="H566" s="36"/>
      <c r="I566" s="36"/>
      <c r="J566" s="36"/>
      <c r="K566" s="35"/>
      <c r="L566" s="37"/>
      <c r="M566" s="157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</row>
    <row r="567" spans="1:24" s="12" customFormat="1" x14ac:dyDescent="0.2">
      <c r="A567" s="34"/>
      <c r="B567" s="34"/>
      <c r="D567" s="35"/>
      <c r="E567" s="35"/>
      <c r="F567" s="36"/>
      <c r="G567" s="36"/>
      <c r="H567" s="36"/>
      <c r="I567" s="36"/>
      <c r="J567" s="36"/>
      <c r="K567" s="35"/>
      <c r="L567" s="37"/>
      <c r="M567" s="157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</row>
    <row r="568" spans="1:24" s="12" customFormat="1" x14ac:dyDescent="0.2">
      <c r="A568" s="34"/>
      <c r="B568" s="34"/>
      <c r="D568" s="35"/>
      <c r="E568" s="35"/>
      <c r="F568" s="36"/>
      <c r="G568" s="36"/>
      <c r="H568" s="36"/>
      <c r="I568" s="36"/>
      <c r="J568" s="36"/>
      <c r="K568" s="35"/>
      <c r="L568" s="37"/>
      <c r="M568" s="157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</row>
    <row r="569" spans="1:24" s="12" customFormat="1" x14ac:dyDescent="0.2">
      <c r="A569" s="34"/>
      <c r="B569" s="34"/>
      <c r="D569" s="35"/>
      <c r="E569" s="35"/>
      <c r="F569" s="36"/>
      <c r="G569" s="36"/>
      <c r="H569" s="36"/>
      <c r="I569" s="36"/>
      <c r="J569" s="36"/>
      <c r="K569" s="35"/>
      <c r="L569" s="37"/>
      <c r="M569" s="157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</row>
    <row r="570" spans="1:24" s="12" customFormat="1" x14ac:dyDescent="0.2">
      <c r="A570" s="34"/>
      <c r="B570" s="34"/>
      <c r="D570" s="35"/>
      <c r="E570" s="35"/>
      <c r="F570" s="36"/>
      <c r="G570" s="36"/>
      <c r="H570" s="36"/>
      <c r="I570" s="36"/>
      <c r="J570" s="36"/>
      <c r="K570" s="35"/>
      <c r="L570" s="37"/>
      <c r="M570" s="157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</row>
    <row r="571" spans="1:24" s="12" customFormat="1" x14ac:dyDescent="0.2">
      <c r="A571" s="34"/>
      <c r="B571" s="34"/>
      <c r="D571" s="35"/>
      <c r="E571" s="35"/>
      <c r="F571" s="36"/>
      <c r="G571" s="36"/>
      <c r="H571" s="36"/>
      <c r="I571" s="36"/>
      <c r="J571" s="36"/>
      <c r="K571" s="35"/>
      <c r="L571" s="37"/>
      <c r="M571" s="157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</row>
    <row r="572" spans="1:24" s="12" customFormat="1" x14ac:dyDescent="0.2">
      <c r="A572" s="34"/>
      <c r="B572" s="34"/>
      <c r="D572" s="35"/>
      <c r="E572" s="35"/>
      <c r="F572" s="36"/>
      <c r="G572" s="36"/>
      <c r="H572" s="36"/>
      <c r="I572" s="36"/>
      <c r="J572" s="36"/>
      <c r="K572" s="35"/>
      <c r="L572" s="37"/>
      <c r="M572" s="157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</row>
    <row r="573" spans="1:24" s="12" customFormat="1" x14ac:dyDescent="0.2">
      <c r="A573" s="34"/>
      <c r="B573" s="34"/>
      <c r="D573" s="35"/>
      <c r="E573" s="35"/>
      <c r="F573" s="36"/>
      <c r="G573" s="36"/>
      <c r="H573" s="36"/>
      <c r="I573" s="36"/>
      <c r="J573" s="36"/>
      <c r="K573" s="35"/>
      <c r="L573" s="37"/>
      <c r="M573" s="157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</row>
    <row r="574" spans="1:24" s="12" customFormat="1" x14ac:dyDescent="0.2">
      <c r="A574" s="34"/>
      <c r="B574" s="34"/>
      <c r="D574" s="35"/>
      <c r="E574" s="35"/>
      <c r="F574" s="36"/>
      <c r="G574" s="36"/>
      <c r="H574" s="36"/>
      <c r="I574" s="36"/>
      <c r="J574" s="36"/>
      <c r="K574" s="35"/>
      <c r="L574" s="37"/>
      <c r="M574" s="157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</row>
    <row r="575" spans="1:24" s="12" customFormat="1" x14ac:dyDescent="0.2">
      <c r="A575" s="34"/>
      <c r="B575" s="34"/>
      <c r="D575" s="35"/>
      <c r="E575" s="35"/>
      <c r="F575" s="36"/>
      <c r="G575" s="36"/>
      <c r="H575" s="36"/>
      <c r="I575" s="36"/>
      <c r="J575" s="36"/>
      <c r="K575" s="35"/>
      <c r="L575" s="37"/>
      <c r="M575" s="157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</row>
    <row r="576" spans="1:24" s="12" customFormat="1" x14ac:dyDescent="0.2">
      <c r="A576" s="34"/>
      <c r="B576" s="34"/>
      <c r="D576" s="35"/>
      <c r="E576" s="35"/>
      <c r="F576" s="36"/>
      <c r="G576" s="36"/>
      <c r="H576" s="36"/>
      <c r="I576" s="36"/>
      <c r="J576" s="36"/>
      <c r="K576" s="35"/>
      <c r="L576" s="37"/>
      <c r="M576" s="157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</row>
    <row r="577" spans="1:24" s="12" customFormat="1" x14ac:dyDescent="0.2">
      <c r="A577" s="34"/>
      <c r="B577" s="34"/>
      <c r="D577" s="35"/>
      <c r="E577" s="35"/>
      <c r="F577" s="36"/>
      <c r="G577" s="36"/>
      <c r="H577" s="36"/>
      <c r="I577" s="36"/>
      <c r="J577" s="36"/>
      <c r="K577" s="35"/>
      <c r="L577" s="37"/>
      <c r="M577" s="157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</row>
    <row r="578" spans="1:24" s="12" customFormat="1" x14ac:dyDescent="0.2">
      <c r="A578" s="34"/>
      <c r="B578" s="34"/>
      <c r="D578" s="35"/>
      <c r="E578" s="35"/>
      <c r="F578" s="36"/>
      <c r="G578" s="36"/>
      <c r="H578" s="36"/>
      <c r="I578" s="36"/>
      <c r="J578" s="36"/>
      <c r="K578" s="35"/>
      <c r="L578" s="37"/>
      <c r="M578" s="157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</row>
    <row r="579" spans="1:24" s="12" customFormat="1" x14ac:dyDescent="0.2">
      <c r="A579" s="34"/>
      <c r="B579" s="34"/>
      <c r="D579" s="35"/>
      <c r="E579" s="35"/>
      <c r="F579" s="36"/>
      <c r="G579" s="36"/>
      <c r="H579" s="36"/>
      <c r="I579" s="36"/>
      <c r="J579" s="36"/>
      <c r="K579" s="35"/>
      <c r="L579" s="37"/>
      <c r="M579" s="157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</row>
    <row r="580" spans="1:24" s="12" customFormat="1" x14ac:dyDescent="0.2">
      <c r="A580" s="34"/>
      <c r="B580" s="34"/>
      <c r="D580" s="35"/>
      <c r="E580" s="35"/>
      <c r="F580" s="36"/>
      <c r="G580" s="36"/>
      <c r="H580" s="36"/>
      <c r="I580" s="36"/>
      <c r="J580" s="36"/>
      <c r="K580" s="35"/>
      <c r="L580" s="37"/>
      <c r="M580" s="157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</row>
    <row r="581" spans="1:24" s="12" customFormat="1" x14ac:dyDescent="0.2">
      <c r="A581" s="34"/>
      <c r="B581" s="34"/>
      <c r="D581" s="35"/>
      <c r="E581" s="35"/>
      <c r="F581" s="36"/>
      <c r="G581" s="36"/>
      <c r="H581" s="36"/>
      <c r="I581" s="36"/>
      <c r="J581" s="36"/>
      <c r="K581" s="35"/>
      <c r="L581" s="37"/>
      <c r="M581" s="157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</row>
    <row r="582" spans="1:24" s="12" customFormat="1" x14ac:dyDescent="0.2">
      <c r="A582" s="34"/>
      <c r="B582" s="34"/>
      <c r="D582" s="35"/>
      <c r="E582" s="35"/>
      <c r="F582" s="36"/>
      <c r="G582" s="36"/>
      <c r="H582" s="36"/>
      <c r="I582" s="36"/>
      <c r="J582" s="36"/>
      <c r="K582" s="35"/>
      <c r="L582" s="37"/>
      <c r="M582" s="157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</row>
    <row r="583" spans="1:24" s="12" customFormat="1" x14ac:dyDescent="0.2">
      <c r="A583" s="34"/>
      <c r="B583" s="34"/>
      <c r="D583" s="35"/>
      <c r="E583" s="35"/>
      <c r="F583" s="36"/>
      <c r="G583" s="36"/>
      <c r="H583" s="36"/>
      <c r="I583" s="36"/>
      <c r="J583" s="36"/>
      <c r="K583" s="35"/>
      <c r="L583" s="37"/>
      <c r="M583" s="157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</row>
    <row r="584" spans="1:24" s="12" customFormat="1" x14ac:dyDescent="0.2">
      <c r="A584" s="34"/>
      <c r="B584" s="34"/>
      <c r="D584" s="35"/>
      <c r="E584" s="35"/>
      <c r="F584" s="36"/>
      <c r="G584" s="36"/>
      <c r="H584" s="36"/>
      <c r="I584" s="36"/>
      <c r="J584" s="36"/>
      <c r="K584" s="35"/>
      <c r="L584" s="37"/>
      <c r="M584" s="157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</row>
    <row r="585" spans="1:24" s="12" customFormat="1" x14ac:dyDescent="0.2">
      <c r="A585" s="34"/>
      <c r="B585" s="34"/>
      <c r="D585" s="35"/>
      <c r="E585" s="35"/>
      <c r="F585" s="36"/>
      <c r="G585" s="36"/>
      <c r="H585" s="36"/>
      <c r="I585" s="36"/>
      <c r="J585" s="36"/>
      <c r="K585" s="35"/>
      <c r="L585" s="37"/>
      <c r="M585" s="157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</row>
    <row r="586" spans="1:24" s="12" customFormat="1" x14ac:dyDescent="0.2">
      <c r="A586" s="34"/>
      <c r="B586" s="34"/>
      <c r="D586" s="35"/>
      <c r="E586" s="35"/>
      <c r="F586" s="36"/>
      <c r="G586" s="36"/>
      <c r="H586" s="36"/>
      <c r="I586" s="36"/>
      <c r="J586" s="36"/>
      <c r="K586" s="35"/>
      <c r="L586" s="37"/>
      <c r="M586" s="157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</row>
    <row r="587" spans="1:24" s="12" customFormat="1" x14ac:dyDescent="0.2">
      <c r="A587" s="34"/>
      <c r="B587" s="34"/>
      <c r="D587" s="35"/>
      <c r="E587" s="35"/>
      <c r="F587" s="36"/>
      <c r="G587" s="36"/>
      <c r="H587" s="36"/>
      <c r="I587" s="36"/>
      <c r="J587" s="36"/>
      <c r="K587" s="35"/>
      <c r="L587" s="37"/>
      <c r="M587" s="157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</row>
    <row r="588" spans="1:24" s="12" customFormat="1" x14ac:dyDescent="0.2">
      <c r="A588" s="34"/>
      <c r="B588" s="34"/>
      <c r="D588" s="35"/>
      <c r="E588" s="35"/>
      <c r="F588" s="36"/>
      <c r="G588" s="36"/>
      <c r="H588" s="36"/>
      <c r="I588" s="36"/>
      <c r="J588" s="36"/>
      <c r="K588" s="35"/>
      <c r="L588" s="37"/>
      <c r="M588" s="157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</row>
    <row r="589" spans="1:24" s="12" customFormat="1" x14ac:dyDescent="0.2">
      <c r="A589" s="34"/>
      <c r="B589" s="34"/>
      <c r="D589" s="35"/>
      <c r="E589" s="35"/>
      <c r="F589" s="36"/>
      <c r="G589" s="36"/>
      <c r="H589" s="36"/>
      <c r="I589" s="36"/>
      <c r="J589" s="36"/>
      <c r="K589" s="35"/>
      <c r="L589" s="37"/>
      <c r="M589" s="157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</row>
    <row r="590" spans="1:24" s="12" customFormat="1" x14ac:dyDescent="0.2">
      <c r="A590" s="34"/>
      <c r="B590" s="34"/>
      <c r="D590" s="35"/>
      <c r="E590" s="35"/>
      <c r="F590" s="36"/>
      <c r="G590" s="36"/>
      <c r="H590" s="36"/>
      <c r="I590" s="36"/>
      <c r="J590" s="36"/>
      <c r="K590" s="35"/>
      <c r="L590" s="37"/>
      <c r="M590" s="157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</row>
    <row r="591" spans="1:24" s="12" customFormat="1" x14ac:dyDescent="0.2">
      <c r="A591" s="34"/>
      <c r="B591" s="34"/>
      <c r="D591" s="35"/>
      <c r="E591" s="35"/>
      <c r="F591" s="36"/>
      <c r="G591" s="36"/>
      <c r="H591" s="36"/>
      <c r="I591" s="36"/>
      <c r="J591" s="36"/>
      <c r="K591" s="35"/>
      <c r="L591" s="37"/>
      <c r="M591" s="157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</row>
    <row r="592" spans="1:24" s="12" customFormat="1" x14ac:dyDescent="0.2">
      <c r="A592" s="34"/>
      <c r="B592" s="34"/>
      <c r="D592" s="35"/>
      <c r="E592" s="35"/>
      <c r="F592" s="36"/>
      <c r="G592" s="36"/>
      <c r="H592" s="36"/>
      <c r="I592" s="36"/>
      <c r="J592" s="36"/>
      <c r="K592" s="35"/>
      <c r="L592" s="37"/>
      <c r="M592" s="157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</row>
    <row r="593" spans="1:24" s="12" customFormat="1" x14ac:dyDescent="0.2">
      <c r="A593" s="34"/>
      <c r="B593" s="34"/>
      <c r="D593" s="35"/>
      <c r="E593" s="35"/>
      <c r="F593" s="36"/>
      <c r="G593" s="36"/>
      <c r="H593" s="36"/>
      <c r="I593" s="36"/>
      <c r="J593" s="36"/>
      <c r="K593" s="35"/>
      <c r="L593" s="37"/>
      <c r="M593" s="157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</row>
    <row r="594" spans="1:24" s="12" customFormat="1" x14ac:dyDescent="0.2">
      <c r="A594" s="34"/>
      <c r="B594" s="34"/>
      <c r="D594" s="35"/>
      <c r="E594" s="35"/>
      <c r="F594" s="36"/>
      <c r="G594" s="36"/>
      <c r="H594" s="36"/>
      <c r="I594" s="36"/>
      <c r="J594" s="36"/>
      <c r="K594" s="35"/>
      <c r="L594" s="37"/>
      <c r="M594" s="157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</row>
    <row r="595" spans="1:24" s="12" customFormat="1" x14ac:dyDescent="0.2">
      <c r="A595" s="34"/>
      <c r="B595" s="34"/>
      <c r="D595" s="35"/>
      <c r="E595" s="35"/>
      <c r="F595" s="36"/>
      <c r="G595" s="36"/>
      <c r="H595" s="36"/>
      <c r="I595" s="36"/>
      <c r="J595" s="36"/>
      <c r="K595" s="35"/>
      <c r="L595" s="37"/>
      <c r="M595" s="157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</row>
    <row r="596" spans="1:24" s="12" customFormat="1" x14ac:dyDescent="0.2">
      <c r="A596" s="34"/>
      <c r="B596" s="34"/>
      <c r="D596" s="35"/>
      <c r="E596" s="35"/>
      <c r="F596" s="36"/>
      <c r="G596" s="36"/>
      <c r="H596" s="36"/>
      <c r="I596" s="36"/>
      <c r="J596" s="36"/>
      <c r="K596" s="35"/>
      <c r="L596" s="37"/>
      <c r="M596" s="157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</row>
    <row r="597" spans="1:24" s="12" customFormat="1" x14ac:dyDescent="0.2">
      <c r="A597" s="34"/>
      <c r="B597" s="34"/>
      <c r="D597" s="35"/>
      <c r="E597" s="35"/>
      <c r="F597" s="36"/>
      <c r="G597" s="36"/>
      <c r="H597" s="36"/>
      <c r="I597" s="36"/>
      <c r="J597" s="36"/>
      <c r="K597" s="35"/>
      <c r="L597" s="37"/>
      <c r="M597" s="157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</row>
    <row r="598" spans="1:24" s="12" customFormat="1" x14ac:dyDescent="0.2">
      <c r="A598" s="34"/>
      <c r="B598" s="34"/>
      <c r="D598" s="35"/>
      <c r="E598" s="35"/>
      <c r="F598" s="36"/>
      <c r="G598" s="36"/>
      <c r="H598" s="36"/>
      <c r="I598" s="36"/>
      <c r="J598" s="36"/>
      <c r="K598" s="35"/>
      <c r="L598" s="37"/>
      <c r="M598" s="157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</row>
    <row r="599" spans="1:24" s="12" customFormat="1" x14ac:dyDescent="0.2">
      <c r="A599" s="34"/>
      <c r="B599" s="34"/>
      <c r="D599" s="35"/>
      <c r="E599" s="35"/>
      <c r="F599" s="36"/>
      <c r="G599" s="36"/>
      <c r="H599" s="36"/>
      <c r="I599" s="36"/>
      <c r="J599" s="36"/>
      <c r="K599" s="35"/>
      <c r="L599" s="37"/>
      <c r="M599" s="157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</row>
    <row r="600" spans="1:24" s="12" customFormat="1" x14ac:dyDescent="0.2">
      <c r="A600" s="34"/>
      <c r="B600" s="34"/>
      <c r="D600" s="35"/>
      <c r="E600" s="35"/>
      <c r="F600" s="36"/>
      <c r="G600" s="36"/>
      <c r="H600" s="36"/>
      <c r="I600" s="36"/>
      <c r="J600" s="36"/>
      <c r="K600" s="35"/>
      <c r="L600" s="37"/>
      <c r="M600" s="157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</row>
    <row r="601" spans="1:24" s="12" customFormat="1" x14ac:dyDescent="0.2">
      <c r="A601" s="34"/>
      <c r="B601" s="34"/>
      <c r="D601" s="35"/>
      <c r="E601" s="35"/>
      <c r="F601" s="36"/>
      <c r="G601" s="36"/>
      <c r="H601" s="36"/>
      <c r="I601" s="36"/>
      <c r="J601" s="36"/>
      <c r="K601" s="35"/>
      <c r="L601" s="37"/>
      <c r="M601" s="157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</row>
    <row r="602" spans="1:24" s="12" customFormat="1" x14ac:dyDescent="0.2">
      <c r="A602" s="34"/>
      <c r="B602" s="34"/>
      <c r="D602" s="35"/>
      <c r="E602" s="35"/>
      <c r="F602" s="36"/>
      <c r="G602" s="36"/>
      <c r="H602" s="36"/>
      <c r="I602" s="36"/>
      <c r="J602" s="36"/>
      <c r="K602" s="35"/>
      <c r="L602" s="37"/>
      <c r="M602" s="157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</row>
    <row r="603" spans="1:24" s="12" customFormat="1" x14ac:dyDescent="0.2">
      <c r="A603" s="34"/>
      <c r="B603" s="34"/>
      <c r="D603" s="35"/>
      <c r="E603" s="35"/>
      <c r="F603" s="36"/>
      <c r="G603" s="36"/>
      <c r="H603" s="36"/>
      <c r="I603" s="36"/>
      <c r="J603" s="36"/>
      <c r="K603" s="35"/>
      <c r="L603" s="37"/>
      <c r="M603" s="157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</row>
    <row r="604" spans="1:24" s="12" customFormat="1" x14ac:dyDescent="0.2">
      <c r="A604" s="34"/>
      <c r="B604" s="34"/>
      <c r="D604" s="35"/>
      <c r="E604" s="35"/>
      <c r="F604" s="36"/>
      <c r="G604" s="36"/>
      <c r="H604" s="36"/>
      <c r="I604" s="36"/>
      <c r="J604" s="36"/>
      <c r="K604" s="35"/>
      <c r="L604" s="37"/>
      <c r="M604" s="157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</row>
    <row r="605" spans="1:24" s="12" customFormat="1" x14ac:dyDescent="0.2">
      <c r="A605" s="34"/>
      <c r="B605" s="34"/>
      <c r="D605" s="35"/>
      <c r="E605" s="35"/>
      <c r="F605" s="36"/>
      <c r="G605" s="36"/>
      <c r="H605" s="36"/>
      <c r="I605" s="36"/>
      <c r="J605" s="36"/>
      <c r="K605" s="35"/>
      <c r="L605" s="37"/>
      <c r="M605" s="157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</row>
    <row r="606" spans="1:24" s="12" customFormat="1" x14ac:dyDescent="0.2">
      <c r="A606" s="34"/>
      <c r="B606" s="34"/>
      <c r="D606" s="35"/>
      <c r="E606" s="35"/>
      <c r="F606" s="36"/>
      <c r="G606" s="36"/>
      <c r="H606" s="36"/>
      <c r="I606" s="36"/>
      <c r="J606" s="36"/>
      <c r="K606" s="35"/>
      <c r="L606" s="37"/>
      <c r="M606" s="157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</row>
  </sheetData>
  <mergeCells count="25">
    <mergeCell ref="A45:M45"/>
    <mergeCell ref="A2:M2"/>
    <mergeCell ref="A3:M3"/>
    <mergeCell ref="A4:M4"/>
    <mergeCell ref="A29:C29"/>
    <mergeCell ref="A31:M31"/>
    <mergeCell ref="A32:M32"/>
    <mergeCell ref="A33:M33"/>
    <mergeCell ref="A34:M34"/>
    <mergeCell ref="A41:C41"/>
    <mergeCell ref="A43:M43"/>
    <mergeCell ref="A44:M44"/>
    <mergeCell ref="A133:M133"/>
    <mergeCell ref="A127:M127"/>
    <mergeCell ref="A129:M129"/>
    <mergeCell ref="A131:M131"/>
    <mergeCell ref="A46:M46"/>
    <mergeCell ref="A82:C82"/>
    <mergeCell ref="A84:M84"/>
    <mergeCell ref="A85:M85"/>
    <mergeCell ref="A86:M86"/>
    <mergeCell ref="A87:M87"/>
    <mergeCell ref="A108:C108"/>
    <mergeCell ref="A110:M110"/>
    <mergeCell ref="A126:M126"/>
  </mergeCells>
  <pageMargins left="0.7" right="0.7" top="0.75" bottom="0.75" header="0.3" footer="0.3"/>
  <pageSetup paperSize="9" scale="41" orientation="portrait" r:id="rId1"/>
  <colBreaks count="1" manualBreakCount="1">
    <brk id="13" max="1048575" man="1"/>
  </colBreaks>
  <ignoredErrors>
    <ignoredError sqref="F16:F17 F76:F81 F56:F69" formula="1"/>
    <ignoredError sqref="D24" formulaRange="1"/>
    <ignoredError sqref="B7:B27 B75 B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 TRIMESTRE 2017</vt:lpstr>
      <vt:lpstr>'I TRIMESTRE 2017'!Área_de_impresión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</dc:creator>
  <cp:lastModifiedBy>Marco</cp:lastModifiedBy>
  <cp:lastPrinted>2017-06-09T14:53:06Z</cp:lastPrinted>
  <dcterms:created xsi:type="dcterms:W3CDTF">2015-04-13T17:32:35Z</dcterms:created>
  <dcterms:modified xsi:type="dcterms:W3CDTF">2017-06-09T14:53:16Z</dcterms:modified>
</cp:coreProperties>
</file>