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tables/table5.xml" ContentType="application/vnd.openxmlformats-officedocument.spreadsheetml.table+xml"/>
  <Override PartName="/xl/drawings/drawing3.xml" ContentType="application/vnd.openxmlformats-officedocument.drawing+xml"/>
  <Override PartName="/xl/tables/table6.xml" ContentType="application/vnd.openxmlformats-officedocument.spreadsheetml.table+xml"/>
  <Override PartName="/xl/drawings/drawing4.xml" ContentType="application/vnd.openxmlformats-officedocument.drawing+xml"/>
  <Override PartName="/xl/tables/table7.xml" ContentType="application/vnd.openxmlformats-officedocument.spreadsheetml.table+xml"/>
  <Override PartName="/xl/drawings/drawing5.xml" ContentType="application/vnd.openxmlformats-officedocument.drawing+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hidePivotFieldList="1" defaultThemeVersion="166925"/>
  <mc:AlternateContent xmlns:mc="http://schemas.openxmlformats.org/markup-compatibility/2006">
    <mc:Choice Requires="x15">
      <x15ac:absPath xmlns:x15ac="http://schemas.microsoft.com/office/spreadsheetml/2010/11/ac" url="C:\Users\Isabel\Downloads\"/>
    </mc:Choice>
  </mc:AlternateContent>
  <xr:revisionPtr revIDLastSave="0" documentId="13_ncr:1_{55D86CAB-8C4E-4729-A133-C5EB533DFC70}" xr6:coauthVersionLast="47" xr6:coauthVersionMax="47" xr10:uidLastSave="{00000000-0000-0000-0000-000000000000}"/>
  <bookViews>
    <workbookView xWindow="-108" yWindow="-108" windowWidth="23256" windowHeight="12456" tabRatio="828" firstSheet="1" activeTab="1" xr2:uid="{BCB85155-4F2E-437D-A02A-227B7F5D9349}"/>
  </bookViews>
  <sheets>
    <sheet name="Datos" sheetId="5" state="hidden" r:id="rId1"/>
    <sheet name="Empresa" sheetId="16" r:id="rId2"/>
    <sheet name="Previsión_2026" sheetId="1" r:id="rId3"/>
    <sheet name="Existencias_A_DIC_2026" sheetId="17" r:id="rId4"/>
    <sheet name="Consumo_2024" sheetId="19" r:id="rId5"/>
    <sheet name="Existencias_A_DIC_2024" sheetId="20" r:id="rId6"/>
  </sheets>
  <definedNames>
    <definedName name="CODEINA">Datos!$T$2</definedName>
    <definedName name="FENTANILO">Datos!$O$2:$O$17</definedName>
    <definedName name="METADONA">Datos!$P$2:$P$7</definedName>
    <definedName name="METILFENIDATO">Datos!$U$2:$U$26</definedName>
    <definedName name="MORFINA">Datos!$Q$2:$Q$14</definedName>
    <definedName name="OXICODONA">Datos!$N$2:$N$8</definedName>
    <definedName name="REMIFENTANIL">Datos!$R$2</definedName>
    <definedName name="TAPENTADOL">Datos!$S$2:$S$5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5" i="17" l="1"/>
  <c r="F44" i="17"/>
  <c r="F43" i="17"/>
  <c r="F42" i="17"/>
  <c r="F33" i="17"/>
  <c r="F32" i="17"/>
  <c r="F30" i="17"/>
  <c r="F24" i="17"/>
  <c r="F23" i="17"/>
  <c r="F20" i="17"/>
  <c r="F18" i="17"/>
  <c r="F16" i="17"/>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15" i="20"/>
  <c r="F16" i="20"/>
  <c r="F17" i="20"/>
  <c r="F18" i="20"/>
  <c r="F19" i="20"/>
  <c r="F20" i="20"/>
  <c r="F21" i="20"/>
  <c r="F22" i="20"/>
  <c r="F23" i="20"/>
  <c r="F24" i="20"/>
  <c r="F25" i="20"/>
  <c r="F26" i="20"/>
  <c r="F27" i="20"/>
  <c r="F28" i="20"/>
  <c r="F29" i="20"/>
  <c r="F30" i="20"/>
  <c r="F31" i="20"/>
  <c r="F32" i="20"/>
  <c r="F33" i="20"/>
  <c r="F34" i="20"/>
  <c r="F35" i="20"/>
  <c r="F36" i="20"/>
  <c r="F37" i="20"/>
  <c r="F38" i="20"/>
  <c r="F39" i="20"/>
  <c r="F40" i="20"/>
  <c r="F41" i="20"/>
  <c r="F42" i="20"/>
  <c r="F43" i="20"/>
  <c r="F44" i="20"/>
  <c r="F45" i="20"/>
  <c r="F46" i="20"/>
  <c r="F47" i="20"/>
  <c r="F48" i="20"/>
  <c r="F49" i="20"/>
  <c r="F50" i="20"/>
  <c r="F51" i="20"/>
  <c r="F52" i="20"/>
  <c r="D14" i="19"/>
  <c r="F14" i="19" s="1"/>
  <c r="F15" i="19"/>
  <c r="F16" i="19"/>
  <c r="F17" i="19"/>
  <c r="F18" i="19"/>
  <c r="F19" i="19"/>
  <c r="F20" i="19"/>
  <c r="F21" i="19"/>
  <c r="F22" i="19"/>
  <c r="F23" i="19"/>
  <c r="F24" i="19"/>
  <c r="F25" i="19"/>
  <c r="F26" i="19"/>
  <c r="F27" i="19"/>
  <c r="F28" i="19"/>
  <c r="F29" i="19"/>
  <c r="F30" i="19"/>
  <c r="F31" i="19"/>
  <c r="F32" i="19"/>
  <c r="F33" i="19"/>
  <c r="F34" i="19"/>
  <c r="F35" i="19"/>
  <c r="F36" i="19"/>
  <c r="F37" i="19"/>
  <c r="F38" i="19"/>
  <c r="F39" i="19"/>
  <c r="F40" i="19"/>
  <c r="F41" i="19"/>
  <c r="F42" i="19"/>
  <c r="F43" i="19"/>
  <c r="F44" i="19"/>
  <c r="F45" i="19"/>
  <c r="F46" i="19"/>
  <c r="F47" i="19"/>
  <c r="F48" i="19"/>
  <c r="F49" i="19"/>
  <c r="F50" i="19"/>
  <c r="F51" i="19"/>
  <c r="F52" i="19"/>
  <c r="B16" i="20"/>
  <c r="B17" i="20"/>
  <c r="B18" i="20"/>
  <c r="B19" i="20"/>
  <c r="B20" i="20"/>
  <c r="B21" i="20"/>
  <c r="B22" i="20"/>
  <c r="B23" i="20"/>
  <c r="B24" i="20"/>
  <c r="B25" i="20"/>
  <c r="B26" i="20"/>
  <c r="B27" i="20"/>
  <c r="B28" i="20"/>
  <c r="B29" i="20"/>
  <c r="B30" i="20"/>
  <c r="B31" i="20"/>
  <c r="B32" i="20"/>
  <c r="B33" i="20"/>
  <c r="B34" i="20"/>
  <c r="B35" i="20"/>
  <c r="C16" i="20"/>
  <c r="D16" i="20" s="1"/>
  <c r="C17" i="20"/>
  <c r="D17" i="20" s="1"/>
  <c r="C18" i="20"/>
  <c r="D18" i="20" s="1"/>
  <c r="C19" i="20"/>
  <c r="D19" i="20" s="1"/>
  <c r="C20" i="20"/>
  <c r="D20" i="20" s="1"/>
  <c r="C21" i="20"/>
  <c r="D21" i="20" s="1"/>
  <c r="C22" i="20"/>
  <c r="C23" i="20"/>
  <c r="C24" i="20"/>
  <c r="C25" i="20"/>
  <c r="D25" i="20" s="1"/>
  <c r="C26" i="20"/>
  <c r="D26" i="20" s="1"/>
  <c r="C27" i="20"/>
  <c r="D27" i="20" s="1"/>
  <c r="C28" i="20"/>
  <c r="D28" i="20" s="1"/>
  <c r="C29" i="20"/>
  <c r="D29" i="20" s="1"/>
  <c r="C30" i="20"/>
  <c r="D30" i="20" s="1"/>
  <c r="C31" i="20"/>
  <c r="D31" i="20" s="1"/>
  <c r="C32" i="20"/>
  <c r="C33" i="20"/>
  <c r="C34" i="20"/>
  <c r="D34" i="20" s="1"/>
  <c r="C35" i="20"/>
  <c r="D35" i="20" s="1"/>
  <c r="D22" i="20"/>
  <c r="D23" i="20"/>
  <c r="D24" i="20"/>
  <c r="D32" i="20"/>
  <c r="D33" i="20"/>
  <c r="D18" i="19"/>
  <c r="D19" i="19"/>
  <c r="D20" i="19"/>
  <c r="D21" i="19"/>
  <c r="D22" i="19"/>
  <c r="D23" i="19"/>
  <c r="D24" i="19"/>
  <c r="D25" i="19"/>
  <c r="D26" i="19"/>
  <c r="D27" i="19"/>
  <c r="D28" i="19"/>
  <c r="D29" i="19"/>
  <c r="D30" i="19"/>
  <c r="D31" i="19"/>
  <c r="D32" i="19"/>
  <c r="D33" i="19"/>
  <c r="D34" i="19"/>
  <c r="B51" i="17"/>
  <c r="C51" i="17"/>
  <c r="D51" i="17" s="1"/>
  <c r="F51" i="17" s="1"/>
  <c r="B17" i="17"/>
  <c r="B18" i="17"/>
  <c r="B19" i="17"/>
  <c r="B20" i="17"/>
  <c r="B21" i="17"/>
  <c r="B22" i="17"/>
  <c r="B23" i="17"/>
  <c r="B24" i="17"/>
  <c r="B25" i="17"/>
  <c r="B26" i="17"/>
  <c r="B27" i="17"/>
  <c r="B28" i="17"/>
  <c r="B29" i="17"/>
  <c r="B30" i="17"/>
  <c r="B31" i="17"/>
  <c r="B32" i="17"/>
  <c r="C17" i="17"/>
  <c r="D17" i="17" s="1"/>
  <c r="F17" i="17" s="1"/>
  <c r="C18" i="17"/>
  <c r="D18" i="17" s="1"/>
  <c r="C19" i="17"/>
  <c r="D19" i="17" s="1"/>
  <c r="F19" i="17" s="1"/>
  <c r="C20" i="17"/>
  <c r="D20" i="17" s="1"/>
  <c r="C21" i="17"/>
  <c r="D21" i="17" s="1"/>
  <c r="F21" i="17" s="1"/>
  <c r="C22" i="17"/>
  <c r="D22" i="17" s="1"/>
  <c r="F22" i="17" s="1"/>
  <c r="C23" i="17"/>
  <c r="D23" i="17" s="1"/>
  <c r="C24" i="17"/>
  <c r="D24" i="17" s="1"/>
  <c r="C25" i="17"/>
  <c r="D25" i="17" s="1"/>
  <c r="F25" i="17" s="1"/>
  <c r="C26" i="17"/>
  <c r="D26" i="17" s="1"/>
  <c r="F26" i="17" s="1"/>
  <c r="C27" i="17"/>
  <c r="D27" i="17" s="1"/>
  <c r="F27" i="17" s="1"/>
  <c r="C28" i="17"/>
  <c r="D28" i="17" s="1"/>
  <c r="F28" i="17" s="1"/>
  <c r="C29" i="17"/>
  <c r="D29" i="17" s="1"/>
  <c r="F29" i="17" s="1"/>
  <c r="C30" i="17"/>
  <c r="D30" i="17" s="1"/>
  <c r="C31" i="17"/>
  <c r="D31" i="17" s="1"/>
  <c r="F31" i="17" s="1"/>
  <c r="C32" i="17"/>
  <c r="D32" i="17" s="1"/>
  <c r="D32" i="1"/>
  <c r="D33" i="1"/>
  <c r="D34" i="1"/>
  <c r="D35" i="1"/>
  <c r="D36" i="1"/>
  <c r="D37" i="1"/>
  <c r="D38" i="1"/>
  <c r="D39" i="1"/>
  <c r="D40" i="1"/>
  <c r="D19" i="1"/>
  <c r="D20" i="1"/>
  <c r="D21" i="1"/>
  <c r="D22" i="1"/>
  <c r="D23" i="1"/>
  <c r="D24" i="1"/>
  <c r="D25" i="1"/>
  <c r="D26" i="1"/>
  <c r="C14" i="20"/>
  <c r="D14" i="20" s="1"/>
  <c r="C15" i="20"/>
  <c r="D15" i="20" s="1"/>
  <c r="C36" i="20"/>
  <c r="D36" i="20" s="1"/>
  <c r="C37" i="20"/>
  <c r="D37" i="20" s="1"/>
  <c r="C38" i="20"/>
  <c r="D38" i="20" s="1"/>
  <c r="C39" i="20"/>
  <c r="D39" i="20" s="1"/>
  <c r="C40" i="20"/>
  <c r="D40" i="20" s="1"/>
  <c r="C41" i="20"/>
  <c r="D41" i="20" s="1"/>
  <c r="C42" i="20"/>
  <c r="D42" i="20" s="1"/>
  <c r="C43" i="20"/>
  <c r="D43" i="20" s="1"/>
  <c r="C44" i="20"/>
  <c r="D44" i="20" s="1"/>
  <c r="C45" i="20"/>
  <c r="D45" i="20" s="1"/>
  <c r="C46" i="20"/>
  <c r="D46" i="20" s="1"/>
  <c r="C47" i="20"/>
  <c r="D47" i="20" s="1"/>
  <c r="C48" i="20"/>
  <c r="D48" i="20" s="1"/>
  <c r="C49" i="20"/>
  <c r="D49" i="20" s="1"/>
  <c r="C50" i="20"/>
  <c r="D50" i="20" s="1"/>
  <c r="C51" i="20"/>
  <c r="D51" i="20" s="1"/>
  <c r="C52" i="20"/>
  <c r="D52" i="20" s="1"/>
  <c r="C53" i="20"/>
  <c r="D53" i="20" s="1"/>
  <c r="B14" i="20"/>
  <c r="B15" i="20"/>
  <c r="B36" i="20"/>
  <c r="B37" i="20"/>
  <c r="B38" i="20"/>
  <c r="B39" i="20"/>
  <c r="B40" i="20"/>
  <c r="B41" i="20"/>
  <c r="B42" i="20"/>
  <c r="B43" i="20"/>
  <c r="B44" i="20"/>
  <c r="B45" i="20"/>
  <c r="B46" i="20"/>
  <c r="B47" i="20"/>
  <c r="B48" i="20"/>
  <c r="B49" i="20"/>
  <c r="B50" i="20"/>
  <c r="B51" i="20"/>
  <c r="B52" i="20"/>
  <c r="B53" i="20"/>
  <c r="C10" i="20"/>
  <c r="C9" i="20"/>
  <c r="D53" i="19"/>
  <c r="F53" i="19" s="1"/>
  <c r="D52" i="19"/>
  <c r="D51" i="19"/>
  <c r="D50" i="19"/>
  <c r="D49" i="19"/>
  <c r="D48" i="19"/>
  <c r="D47" i="19"/>
  <c r="D46" i="19"/>
  <c r="D45" i="19"/>
  <c r="D44" i="19"/>
  <c r="D43" i="19"/>
  <c r="D42" i="19"/>
  <c r="D41" i="19"/>
  <c r="D40" i="19"/>
  <c r="D39" i="19"/>
  <c r="D38" i="19"/>
  <c r="D37" i="19"/>
  <c r="D36" i="19"/>
  <c r="D35" i="19"/>
  <c r="D17" i="19"/>
  <c r="D16" i="19"/>
  <c r="D15" i="19"/>
  <c r="C10" i="19"/>
  <c r="C9" i="19"/>
  <c r="C14" i="17"/>
  <c r="D14" i="17" s="1"/>
  <c r="F14" i="17" s="1"/>
  <c r="C15" i="17"/>
  <c r="D15" i="17" s="1"/>
  <c r="F15" i="17" s="1"/>
  <c r="C16" i="17"/>
  <c r="D16" i="17" s="1"/>
  <c r="C33" i="17"/>
  <c r="D33" i="17" s="1"/>
  <c r="C34" i="17"/>
  <c r="D34" i="17" s="1"/>
  <c r="F34" i="17" s="1"/>
  <c r="C35" i="17"/>
  <c r="D35" i="17" s="1"/>
  <c r="F35" i="17" s="1"/>
  <c r="C36" i="17"/>
  <c r="D36" i="17" s="1"/>
  <c r="F36" i="17" s="1"/>
  <c r="C37" i="17"/>
  <c r="D37" i="17" s="1"/>
  <c r="F37" i="17" s="1"/>
  <c r="C38" i="17"/>
  <c r="D38" i="17" s="1"/>
  <c r="F38" i="17" s="1"/>
  <c r="C39" i="17"/>
  <c r="D39" i="17" s="1"/>
  <c r="F39" i="17" s="1"/>
  <c r="C40" i="17"/>
  <c r="D40" i="17" s="1"/>
  <c r="F40" i="17" s="1"/>
  <c r="C41" i="17"/>
  <c r="D41" i="17" s="1"/>
  <c r="F41" i="17" s="1"/>
  <c r="C42" i="17"/>
  <c r="D42" i="17" s="1"/>
  <c r="C43" i="17"/>
  <c r="D43" i="17" s="1"/>
  <c r="C44" i="17"/>
  <c r="D44" i="17" s="1"/>
  <c r="C45" i="17"/>
  <c r="D45" i="17" s="1"/>
  <c r="C46" i="17"/>
  <c r="D46" i="17" s="1"/>
  <c r="F46" i="17" s="1"/>
  <c r="C47" i="17"/>
  <c r="D47" i="17" s="1"/>
  <c r="F47" i="17" s="1"/>
  <c r="C48" i="17"/>
  <c r="D48" i="17" s="1"/>
  <c r="F48" i="17" s="1"/>
  <c r="C49" i="17"/>
  <c r="D49" i="17" s="1"/>
  <c r="F49" i="17" s="1"/>
  <c r="C50" i="17"/>
  <c r="D50" i="17" s="1"/>
  <c r="F50" i="17" s="1"/>
  <c r="C52" i="17"/>
  <c r="D52" i="17" s="1"/>
  <c r="F52" i="17" s="1"/>
  <c r="C53" i="17"/>
  <c r="D53" i="17" s="1"/>
  <c r="F53" i="17" s="1"/>
  <c r="B14" i="17"/>
  <c r="B15" i="17"/>
  <c r="B16" i="17"/>
  <c r="B33" i="17"/>
  <c r="B34" i="17"/>
  <c r="B35" i="17"/>
  <c r="B36" i="17"/>
  <c r="B37" i="17"/>
  <c r="B38" i="17"/>
  <c r="B39" i="17"/>
  <c r="B40" i="17"/>
  <c r="B41" i="17"/>
  <c r="B42" i="17"/>
  <c r="B43" i="17"/>
  <c r="B44" i="17"/>
  <c r="B45" i="17"/>
  <c r="B46" i="17"/>
  <c r="B47" i="17"/>
  <c r="B48" i="17"/>
  <c r="B49" i="17"/>
  <c r="B50" i="17"/>
  <c r="B52" i="17"/>
  <c r="B53" i="17"/>
  <c r="C10" i="17"/>
  <c r="C9" i="17"/>
  <c r="C10" i="1"/>
  <c r="C9" i="1"/>
  <c r="D53" i="1"/>
  <c r="F53" i="1" s="1"/>
  <c r="D52" i="1"/>
  <c r="D51" i="1"/>
  <c r="D50" i="1"/>
  <c r="D49" i="1"/>
  <c r="D48" i="1"/>
  <c r="D47" i="1"/>
  <c r="D46" i="1"/>
  <c r="D45" i="1"/>
  <c r="D44" i="1"/>
  <c r="D43" i="1"/>
  <c r="D42" i="1"/>
  <c r="D41" i="1"/>
  <c r="D31" i="1"/>
  <c r="D30" i="1"/>
  <c r="D29" i="1"/>
  <c r="D28" i="1"/>
  <c r="D27" i="1"/>
  <c r="D18" i="1"/>
  <c r="D17" i="1"/>
  <c r="D16" i="1"/>
  <c r="D15" i="1"/>
  <c r="D14" i="1"/>
  <c r="F14" i="1" s="1"/>
  <c r="F53" i="20" l="1"/>
  <c r="F14" i="20"/>
</calcChain>
</file>

<file path=xl/sharedStrings.xml><?xml version="1.0" encoding="utf-8"?>
<sst xmlns="http://schemas.openxmlformats.org/spreadsheetml/2006/main" count="490" uniqueCount="160">
  <si>
    <t>Año</t>
  </si>
  <si>
    <t>Marca Comercial</t>
  </si>
  <si>
    <t>Presentación</t>
  </si>
  <si>
    <t>FENTANILO</t>
  </si>
  <si>
    <t>Parches (100 mcg/min)(16.8 mg)</t>
  </si>
  <si>
    <t>CODEINA</t>
  </si>
  <si>
    <t>Polvo (kg)</t>
  </si>
  <si>
    <t>Parches (25 mcg/min)(4.2 mg)</t>
  </si>
  <si>
    <t>METADONA</t>
  </si>
  <si>
    <t>Ampolla (mg/2mL)</t>
  </si>
  <si>
    <t>METILFENIDATO</t>
  </si>
  <si>
    <t>Tableta (mg)</t>
  </si>
  <si>
    <t>MORFINA</t>
  </si>
  <si>
    <t>Parches (50 mcg/min)(8.4 mg)</t>
  </si>
  <si>
    <t>Ampolla (mg/mL)</t>
  </si>
  <si>
    <t>Solución (mg/ml x 20 ml)</t>
  </si>
  <si>
    <t>Capsula (mg)</t>
  </si>
  <si>
    <t>OXICODONA</t>
  </si>
  <si>
    <t>Comprimidos (mg)</t>
  </si>
  <si>
    <t>ACTIVIDA A REALIZAR</t>
  </si>
  <si>
    <t>MEDICAMENTO PRINCIPIO ACTIVO</t>
  </si>
  <si>
    <t>IMPORTA</t>
  </si>
  <si>
    <t>IMPORTA Y DISTRIBUYE</t>
  </si>
  <si>
    <t>REMIFENTANILO</t>
  </si>
  <si>
    <t>SOLO DISTRIBUYE</t>
  </si>
  <si>
    <t>OTRO</t>
  </si>
  <si>
    <t>Medicamento 
(Principio Activo)</t>
  </si>
  <si>
    <t>Cantidad de la presentación a importar/distribuir</t>
  </si>
  <si>
    <t>Nombre de la empresa</t>
  </si>
  <si>
    <t>Actividad:</t>
  </si>
  <si>
    <t>Empresa:</t>
  </si>
  <si>
    <t>PRINCIPIO ACTIVO</t>
  </si>
  <si>
    <t>NOMBRE COMERCIAL</t>
  </si>
  <si>
    <t>PRESENTACIÓN</t>
  </si>
  <si>
    <t>OXICODONA CLORHIDRATO</t>
  </si>
  <si>
    <t>Oxycontin 20mg comprimidos recubiertos de liberacion prolongada</t>
  </si>
  <si>
    <t>Oxicalmans 40 mg Comprimido recubierto de liberación controlada</t>
  </si>
  <si>
    <t>Oxicalmans 20 mg Comprimido recubierto de liberación contralada</t>
  </si>
  <si>
    <t>Oxicalmans 10 mg comprimidos recubiertos de liberación controlada</t>
  </si>
  <si>
    <t>Oxicalmans 5 mg comprimidos</t>
  </si>
  <si>
    <t>Oxpinal clorhidrato de oxicodona 20 mg</t>
  </si>
  <si>
    <t>Oxpinal clorhidrato de oxicodona 10 mg</t>
  </si>
  <si>
    <t>FENTANILO CITRATO</t>
  </si>
  <si>
    <t>Fentanilo 0,1mg / 2mL</t>
  </si>
  <si>
    <t>DUROGESIC 25 µg/h PARCHES PARA USO TRANSDÉRMICO</t>
  </si>
  <si>
    <t>DUROGESIC 50 µg/h PARCHES PARA USO TRANSDÉRMICO</t>
  </si>
  <si>
    <t>DUROGESIC 100 µg/h PARCHES PARA USO TRANSDÉRMICO</t>
  </si>
  <si>
    <t>FENTANILO(CITRATO) 0.05MG/ML SOLUCION INYECTABLE</t>
  </si>
  <si>
    <t>Fentanilo (citrato) 0.05 mg/ ml solución inyectable</t>
  </si>
  <si>
    <t>Fentanyl - Janssen 0,05 mg / mL Solución Inyectable</t>
  </si>
  <si>
    <t>Fentanilo Base (como citrato) 0.05 mg/mL solución inyectable</t>
  </si>
  <si>
    <t>FENTANILO (CITRATO) 50mcg/ml SOLUCIÓN INYECTABLE</t>
  </si>
  <si>
    <t>FENTANILO CITRATO INYECCIÓN 0.1 MG / 2 ML</t>
  </si>
  <si>
    <t>FENTANILO 0.05 MG/ML</t>
  </si>
  <si>
    <t>FENTANYL 0.05mg/mL</t>
  </si>
  <si>
    <t>Fentanilo 50µg/hora</t>
  </si>
  <si>
    <t>Fentanilo 25µg/hora</t>
  </si>
  <si>
    <t>PRINOSIL</t>
  </si>
  <si>
    <t>FENTANILO BASE 0.05mg/mL (COMO CITRATO) SOLUCION INYECTABLE</t>
  </si>
  <si>
    <t>METADONA CLORHIDRATO</t>
  </si>
  <si>
    <t>METADONA CLOHIDRATO 10mg/2mL SOLUCION INYECTABLE</t>
  </si>
  <si>
    <t>Metadona Clorhidrato solución inyectable 10 mg/ 2 ml</t>
  </si>
  <si>
    <t>Metadona Clorhidrato 5 mg Tabletas</t>
  </si>
  <si>
    <t>GOBBIDONA 5 mg METADONA CLORHIDRATO</t>
  </si>
  <si>
    <t>METADONA CLORHIDRATO 5 MG TABLETAS</t>
  </si>
  <si>
    <t>Metadona Clorhidrato 10 mg/ml Solución inyectable</t>
  </si>
  <si>
    <t>Morfina Clorhidrato Trihidratado</t>
  </si>
  <si>
    <t>Morfina Clorhidrato Trihidrato 15 mg/mL</t>
  </si>
  <si>
    <t>MORFINA SULFATO PENTAHIDRATO</t>
  </si>
  <si>
    <t>Morfina Sulfato Pentahidrato 15 mg. Solución inyectable</t>
  </si>
  <si>
    <t>MORFINA SULFATO</t>
  </si>
  <si>
    <t>Morfina Sulfato 20mg Tabletas</t>
  </si>
  <si>
    <t>Morfina Sulfato 30 mg. Tabletas de liberación prolongada</t>
  </si>
  <si>
    <t>Algedol Morfina Clorhidrato Trihidrato 10mg/ml Solución Inyectable</t>
  </si>
  <si>
    <t>Morfina Clorhidrato Trihidrato 10 mg/mL</t>
  </si>
  <si>
    <t>Morfina-hameln 15mg/mL Solución inyectable</t>
  </si>
  <si>
    <t>Morfina sulfato pentahidrato 10 mg/ml Solución estéril en agua para inyección</t>
  </si>
  <si>
    <t>MORFINA SULFATO PENTAHIDRATO 15 MG SOLUCIÓN ESTÉRIL PARA INYECCIÓN</t>
  </si>
  <si>
    <t>ORAMORPH 2 mg/ml</t>
  </si>
  <si>
    <t>ORAMORPH 20 mg/ml</t>
  </si>
  <si>
    <t>MORFINA CLORHIDRATO MOLTENI 10 mg/ml</t>
  </si>
  <si>
    <t>MORFINA CLORHIDRATO TRIHIDRATO 10mg/mL SOLUCION INYECTABLE</t>
  </si>
  <si>
    <t>REMIFENTANIL</t>
  </si>
  <si>
    <t>Mµfenil®5 Remifentanilo 5mg</t>
  </si>
  <si>
    <t>TAPENTADOL</t>
  </si>
  <si>
    <t>PALEXIS RETARD 50 mg COMPRIMIDOS RECUBIERTOS DE LIBERACIÓN PROLONGADO</t>
  </si>
  <si>
    <t>PALEXIS 50 MG COMPRIMIDOS RECUBIERTOS</t>
  </si>
  <si>
    <t>PALEXIS 100 mg COMPRIMIDOS RECUBIERTOS</t>
  </si>
  <si>
    <t>PALEXIS RETARD 100 mg COMPRIMIDOS RECUBIERTOS DE LIBERACIÓN PROLONGADA</t>
  </si>
  <si>
    <t>PRINCIPIO ACTIVO2</t>
  </si>
  <si>
    <t>CODEINA EN POLVO</t>
  </si>
  <si>
    <t>En caso de indicar "No" indicar el nombre de la drogueria que almacena</t>
  </si>
  <si>
    <t>SI</t>
  </si>
  <si>
    <t>NO</t>
  </si>
  <si>
    <t>Previsión 2026</t>
  </si>
  <si>
    <t>Cantidad de unidades de comprimidos</t>
  </si>
  <si>
    <t>Cantidad de unidades de ampollas</t>
  </si>
  <si>
    <t>Cantidad de unidades de tabletas</t>
  </si>
  <si>
    <t>Cantidad de unidades de parches</t>
  </si>
  <si>
    <t>Formato DD/MM/AÑO</t>
  </si>
  <si>
    <t>Dirección de la empresa</t>
  </si>
  <si>
    <t>Cédula jurídica</t>
  </si>
  <si>
    <t xml:space="preserve">Tipo de actividad a realizar </t>
  </si>
  <si>
    <t>Fecha de vencimiento del permiso de habilitación:</t>
  </si>
  <si>
    <t># Permiso de habilitación Ministerio de Salud:</t>
  </si>
  <si>
    <t>La droguería almacena? (Si/No)</t>
  </si>
  <si>
    <t>Nombre de Droguería contratada para almacenar:</t>
  </si>
  <si>
    <t>Cédula Jurídica de la Droguería contratada para almacenar:</t>
  </si>
  <si>
    <t>Unidad de normalización y control - Ministerio de Salud</t>
  </si>
  <si>
    <t>Costa Rica</t>
  </si>
  <si>
    <t>Los montos deben de ser en unidades numéricas enteras.</t>
  </si>
  <si>
    <t>↓↓↓</t>
  </si>
  <si>
    <t>Agregar la cantidad de la sustancia a importar/distribuir.</t>
  </si>
  <si>
    <t>Reporte de previsiones de estupefacientes para el 2026</t>
  </si>
  <si>
    <t>Medicamento (Principio Activo)</t>
  </si>
  <si>
    <t>Cantidad de la presentación que sobrará a Dic 2026</t>
  </si>
  <si>
    <t>Estimación existencias Diciembre 2026</t>
  </si>
  <si>
    <t>Consumo 2024</t>
  </si>
  <si>
    <t>Año:</t>
  </si>
  <si>
    <t>Existencias Diciembre 2024</t>
  </si>
  <si>
    <t>Cantidad de la presentación que sobró a Dic 2024</t>
  </si>
  <si>
    <r>
      <t xml:space="preserve">En caso de tener dudas, por favor enviar un correo a </t>
    </r>
    <r>
      <rPr>
        <i/>
        <u/>
        <sz val="18"/>
        <color rgb="FF1C2857"/>
        <rFont val="Calibri"/>
        <family val="2"/>
        <scheme val="minor"/>
      </rPr>
      <t>ms.drogas@misalud.go.cr</t>
    </r>
  </si>
  <si>
    <r>
      <rPr>
        <b/>
        <sz val="12"/>
        <color theme="1"/>
        <rFont val="Calibri"/>
        <family val="2"/>
        <scheme val="minor"/>
      </rPr>
      <t>INSTRUCCIONES:</t>
    </r>
    <r>
      <rPr>
        <sz val="12"/>
        <color theme="1"/>
        <rFont val="Calibri"/>
        <family val="2"/>
        <scheme val="minor"/>
      </rPr>
      <t xml:space="preserve"> </t>
    </r>
  </si>
  <si>
    <t>En esta hoja deberá agregar la cantidad del estupefaciente que sobró a diciembre 2024.
Deberá llenar solo las celdas de la columna amarilla (Cantidad de la presentación que sobró a Dic 2024)</t>
  </si>
  <si>
    <t>Cantidad de la presentación consumida 2024</t>
  </si>
  <si>
    <t>Deberá llenar solo las celdas de las columnas naranjas ("Medicamento (Principio Activo)", "Marca Comercial", "Cantidad de la presentación consumida 2024")</t>
  </si>
  <si>
    <t>En esta hoja deberá agregar el consumo total (lo que se distribuyó) del estupefaciente durante el periodo 2024.
Deberá llenar las celdas de las columnas naranjas ("Medicamento (Principio Activo)", "Marca Comercial", "Cantidad de la presentación consumida 2024")</t>
  </si>
  <si>
    <t>INSTRUCCIONES:</t>
  </si>
  <si>
    <t>En esta hoja deberá agregar la estimación del estupefaciente que se estima adquirir por una importación y/o distribución en el 2026.
Deberá llenar las celdas de las columnas azules ("Medicamento (Principio Activo)", "Marca Comercial", "Cantidad de la presentación a importar/distribuir")</t>
  </si>
  <si>
    <t xml:space="preserve"> En esta hoja deberá agregar la estimación del estupefaciente que se estima sobrará a diciembre 2026.
Deberá llenar solo las celdas de la columna verde (Cantidad de la presentación que se estima sobrar a Dic 2026)</t>
  </si>
  <si>
    <r>
      <t xml:space="preserve">Si no encuentra la marca comercial se debe a que aún no existe un registro aprobado.
En caso de tener dudas, por favor enviar un correo a </t>
    </r>
    <r>
      <rPr>
        <i/>
        <u/>
        <sz val="16"/>
        <color rgb="FF1C2857"/>
        <rFont val="Calibri"/>
        <family val="2"/>
        <scheme val="minor"/>
      </rPr>
      <t>ms.drogas@misalud.go.cr</t>
    </r>
  </si>
  <si>
    <r>
      <t xml:space="preserve">Si no encuentra la marca comercial se debe a que aún no existe un registro aprobado.
En caso de tener dudas, por favor enviar un correo a </t>
    </r>
    <r>
      <rPr>
        <i/>
        <u/>
        <sz val="14"/>
        <color rgb="FF1C2857"/>
        <rFont val="Calibri"/>
        <family val="2"/>
        <scheme val="minor"/>
      </rPr>
      <t>ms.drogas@misalud.go.cr</t>
    </r>
  </si>
  <si>
    <t>METILFENIDATO CLORHIDRATO</t>
  </si>
  <si>
    <t>METILFENIDATO CLORHIDRATO; METILFENIDATO CLORHIDRATO</t>
  </si>
  <si>
    <t>CONCERTA 18 mg</t>
  </si>
  <si>
    <t>CONCERTA 54 mg</t>
  </si>
  <si>
    <t>CONCERTA 36 mg</t>
  </si>
  <si>
    <t>MEDIKINET RETARD 10 mg</t>
  </si>
  <si>
    <t>MEDIKINET RETARD 40 MG</t>
  </si>
  <si>
    <t>MEDIKINET RETARD 20 mg</t>
  </si>
  <si>
    <t>MEDIKINET RETARD 30 MG</t>
  </si>
  <si>
    <t>RITALINA 10MG COMPRIMIDOS</t>
  </si>
  <si>
    <t>Consiv Metilfenidato Clorhidrato 18 mg</t>
  </si>
  <si>
    <t>Consiv Metilfenidato Clorhidrato 54 mg</t>
  </si>
  <si>
    <t>Consiv Metilfenidato Clorhidrato 36 mg</t>
  </si>
  <si>
    <t>Consiv Metilfenidato Clorhidrato 27 mg</t>
  </si>
  <si>
    <t>Medikinet® 20 mg</t>
  </si>
  <si>
    <t>Medikinet® Retard 5 mg</t>
  </si>
  <si>
    <t>Medikinet® 5 mg</t>
  </si>
  <si>
    <t>Medikinet® 10 mg Tabletas</t>
  </si>
  <si>
    <t>PRIKSON® METILFENIDATO CLORHIDRATO 18 mg</t>
  </si>
  <si>
    <t>PRIKSON® METILFENIDATO CLORHIDRATO 36 mg</t>
  </si>
  <si>
    <t>PRIKSON® METILFENIDATO CLORHIDRATO 27 mg</t>
  </si>
  <si>
    <t>PRIKSON® METILFENIDATO CLORHIDRATO 54 mg</t>
  </si>
  <si>
    <t>Metilfenidato Clorhidrato 10 mg Tabletas Ranuradas</t>
  </si>
  <si>
    <t>TRADEA® (Metilfenidato Clorhidrato) 10 mg TABLETAS</t>
  </si>
  <si>
    <t>PISAFICAL</t>
  </si>
  <si>
    <t>CONCERTA 27 mg</t>
  </si>
  <si>
    <t>COGNIL 10</t>
  </si>
  <si>
    <t>Cápsula (mg)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</si>
</sst>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27" x14ac:knownFonts="1">
    <font>
      <sz val="11"/>
      <color theme="1"/>
      <name val="Calibri"/>
      <family val="2"/>
      <scheme val="minor"/>
    </font>
    <font>
      <sz val="11"/>
      <color theme="1"/>
      <name val="Calibri"/>
      <family val="2"/>
      <scheme val="minor"/>
    </font>
    <font>
      <b/>
      <sz val="11"/>
      <color theme="1"/>
      <name val="Calibri"/>
      <family val="2"/>
      <scheme val="minor"/>
    </font>
    <font>
      <sz val="11"/>
      <color rgb="FF000000"/>
      <name val="Calibri"/>
      <family val="2"/>
      <scheme val="minor"/>
    </font>
    <font>
      <b/>
      <sz val="11"/>
      <color theme="0"/>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i/>
      <sz val="11"/>
      <color theme="1"/>
      <name val="Calibri"/>
      <family val="2"/>
      <scheme val="minor"/>
    </font>
    <font>
      <sz val="9"/>
      <color theme="1"/>
      <name val="Calibri"/>
      <family val="2"/>
      <scheme val="minor"/>
    </font>
    <font>
      <i/>
      <sz val="11"/>
      <color theme="0" tint="-0.34998626667073579"/>
      <name val="Calibri"/>
      <family val="2"/>
      <scheme val="minor"/>
    </font>
    <font>
      <sz val="12"/>
      <color theme="1"/>
      <name val="Calibri"/>
      <family val="2"/>
      <scheme val="minor"/>
    </font>
    <font>
      <sz val="14"/>
      <color theme="1"/>
      <name val="Calibri"/>
      <family val="2"/>
      <scheme val="minor"/>
    </font>
    <font>
      <sz val="16"/>
      <color theme="1"/>
      <name val="Calibri"/>
      <family val="2"/>
      <scheme val="minor"/>
    </font>
    <font>
      <i/>
      <sz val="18"/>
      <color theme="0" tint="-0.34998626667073579"/>
      <name val="Calibri"/>
      <family val="2"/>
      <scheme val="minor"/>
    </font>
    <font>
      <b/>
      <sz val="24"/>
      <color theme="1"/>
      <name val="Calibri"/>
      <family val="2"/>
      <scheme val="minor"/>
    </font>
    <font>
      <b/>
      <sz val="28"/>
      <color theme="1"/>
      <name val="Calibri"/>
      <family val="2"/>
      <scheme val="minor"/>
    </font>
    <font>
      <b/>
      <sz val="36"/>
      <color rgb="FF1C2857"/>
      <name val="Calibri"/>
      <family val="2"/>
      <scheme val="minor"/>
    </font>
    <font>
      <b/>
      <sz val="24"/>
      <color rgb="FF1C2857"/>
      <name val="Calibri"/>
      <family val="2"/>
      <scheme val="minor"/>
    </font>
    <font>
      <sz val="8"/>
      <name val="Calibri"/>
      <family val="2"/>
      <scheme val="minor"/>
    </font>
    <font>
      <i/>
      <sz val="18"/>
      <color rgb="FF1C2857"/>
      <name val="Calibri"/>
      <family val="2"/>
      <scheme val="minor"/>
    </font>
    <font>
      <i/>
      <u/>
      <sz val="18"/>
      <color rgb="FF1C2857"/>
      <name val="Calibri"/>
      <family val="2"/>
      <scheme val="minor"/>
    </font>
    <font>
      <i/>
      <sz val="16"/>
      <color rgb="FF1C2857"/>
      <name val="Calibri"/>
      <family val="2"/>
      <scheme val="minor"/>
    </font>
    <font>
      <i/>
      <u/>
      <sz val="16"/>
      <color rgb="FF1C2857"/>
      <name val="Calibri"/>
      <family val="2"/>
      <scheme val="minor"/>
    </font>
    <font>
      <i/>
      <sz val="14"/>
      <color rgb="FF1C2857"/>
      <name val="Calibri"/>
      <family val="2"/>
      <scheme val="minor"/>
    </font>
    <font>
      <i/>
      <u/>
      <sz val="14"/>
      <color rgb="FF1C2857"/>
      <name val="Calibri"/>
      <family val="2"/>
      <scheme val="minor"/>
    </font>
    <font>
      <sz val="10"/>
      <color theme="1"/>
      <name val="Calibri"/>
      <family val="2"/>
      <scheme val="minor"/>
    </font>
  </fonts>
  <fills count="18">
    <fill>
      <patternFill patternType="none"/>
    </fill>
    <fill>
      <patternFill patternType="gray125"/>
    </fill>
    <fill>
      <patternFill patternType="solid">
        <fgColor theme="8"/>
        <bgColor indexed="64"/>
      </patternFill>
    </fill>
    <fill>
      <patternFill patternType="solid">
        <fgColor theme="4" tint="0.79998168889431442"/>
        <bgColor theme="4" tint="0.79998168889431442"/>
      </patternFill>
    </fill>
    <fill>
      <patternFill patternType="solid">
        <fgColor rgb="FFD9E1F2"/>
        <bgColor rgb="FFD9E1F2"/>
      </patternFill>
    </fill>
    <fill>
      <patternFill patternType="solid">
        <fgColor theme="4"/>
        <bgColor theme="4"/>
      </patternFill>
    </fill>
    <fill>
      <patternFill patternType="solid">
        <fgColor theme="9" tint="0.79998168889431442"/>
        <bgColor indexed="64"/>
      </patternFill>
    </fill>
    <fill>
      <patternFill patternType="solid">
        <fgColor theme="6"/>
        <bgColor indexed="64"/>
      </patternFill>
    </fill>
    <fill>
      <patternFill patternType="solid">
        <fgColor theme="2"/>
        <bgColor indexed="64"/>
      </patternFill>
    </fill>
    <fill>
      <patternFill patternType="solid">
        <fgColor theme="4"/>
        <bgColor indexed="64"/>
      </patternFill>
    </fill>
    <fill>
      <patternFill patternType="solid">
        <fgColor theme="5"/>
        <bgColor indexed="64"/>
      </patternFill>
    </fill>
    <fill>
      <patternFill patternType="solid">
        <fgColor theme="5" tint="0.79998168889431442"/>
        <bgColor indexed="64"/>
      </patternFill>
    </fill>
    <fill>
      <patternFill patternType="solid">
        <fgColor theme="7"/>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rgb="FF1C2857"/>
        <bgColor indexed="64"/>
      </patternFill>
    </fill>
    <fill>
      <patternFill patternType="solid">
        <fgColor theme="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theme="4" tint="0.39997558519241921"/>
      </top>
      <bottom style="thin">
        <color theme="4" tint="0.39997558519241921"/>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n">
        <color theme="4" tint="0.39997558519241921"/>
      </bottom>
      <diagonal/>
    </border>
    <border>
      <left/>
      <right/>
      <top style="thin">
        <color theme="4" tint="0.39997558519241921"/>
      </top>
      <bottom/>
      <diagonal/>
    </border>
    <border>
      <left/>
      <right style="thin">
        <color theme="4" tint="0.39997558519241921"/>
      </right>
      <top style="thin">
        <color theme="4" tint="0.39997558519241921"/>
      </top>
      <bottom style="thin">
        <color theme="4" tint="0.39997558519241921"/>
      </bottom>
      <diagonal/>
    </border>
  </borders>
  <cellStyleXfs count="2">
    <xf numFmtId="0" fontId="0" fillId="0" borderId="0"/>
    <xf numFmtId="164" fontId="1" fillId="0" borderId="0" applyFont="0" applyFill="0" applyBorder="0" applyAlignment="0" applyProtection="0"/>
  </cellStyleXfs>
  <cellXfs count="65">
    <xf numFmtId="0" fontId="0" fillId="0" borderId="0" xfId="0"/>
    <xf numFmtId="0" fontId="0" fillId="0" borderId="2" xfId="0" applyBorder="1"/>
    <xf numFmtId="0" fontId="3" fillId="4" borderId="2" xfId="0" applyFont="1" applyFill="1" applyBorder="1"/>
    <xf numFmtId="0" fontId="0" fillId="3" borderId="3" xfId="0" applyFill="1" applyBorder="1"/>
    <xf numFmtId="0" fontId="0" fillId="0" borderId="3" xfId="0" applyBorder="1"/>
    <xf numFmtId="0" fontId="0" fillId="3" borderId="6" xfId="0" applyFill="1" applyBorder="1" applyAlignment="1">
      <alignment horizontal="center"/>
    </xf>
    <xf numFmtId="0" fontId="0" fillId="0" borderId="6" xfId="0" applyBorder="1" applyAlignment="1">
      <alignment horizontal="center"/>
    </xf>
    <xf numFmtId="0" fontId="4" fillId="2" borderId="5" xfId="0" applyFont="1" applyFill="1" applyBorder="1"/>
    <xf numFmtId="0" fontId="0" fillId="3" borderId="4" xfId="0" applyFill="1" applyBorder="1" applyAlignment="1">
      <alignment horizontal="center"/>
    </xf>
    <xf numFmtId="0" fontId="4" fillId="5" borderId="7" xfId="0" applyFont="1" applyFill="1" applyBorder="1"/>
    <xf numFmtId="0" fontId="0" fillId="3" borderId="8" xfId="0" applyFill="1" applyBorder="1"/>
    <xf numFmtId="0" fontId="9" fillId="0" borderId="0" xfId="0" applyFont="1"/>
    <xf numFmtId="0" fontId="9" fillId="3" borderId="9" xfId="0" applyFont="1" applyFill="1" applyBorder="1"/>
    <xf numFmtId="0" fontId="9" fillId="0" borderId="9" xfId="0" applyFont="1" applyBorder="1"/>
    <xf numFmtId="0" fontId="0" fillId="14" borderId="0" xfId="0" applyFill="1"/>
    <xf numFmtId="0" fontId="8" fillId="14" borderId="0" xfId="0" applyFont="1" applyFill="1"/>
    <xf numFmtId="0" fontId="11" fillId="14" borderId="0" xfId="0" applyFont="1" applyFill="1" applyAlignment="1">
      <alignment horizontal="left"/>
    </xf>
    <xf numFmtId="0" fontId="7" fillId="14" borderId="0" xfId="0" applyFont="1" applyFill="1" applyAlignment="1">
      <alignment horizontal="right"/>
    </xf>
    <xf numFmtId="0" fontId="11" fillId="14" borderId="0" xfId="0" applyFont="1" applyFill="1"/>
    <xf numFmtId="0" fontId="0" fillId="0" borderId="1" xfId="0" applyBorder="1" applyAlignment="1" applyProtection="1">
      <alignment horizontal="center"/>
      <protection locked="0"/>
    </xf>
    <xf numFmtId="0" fontId="2" fillId="7" borderId="1" xfId="0" applyFont="1" applyFill="1" applyBorder="1" applyAlignment="1">
      <alignment horizontal="center" vertical="center" wrapText="1"/>
    </xf>
    <xf numFmtId="0" fontId="0" fillId="8" borderId="1" xfId="0" applyFill="1" applyBorder="1" applyAlignment="1">
      <alignment horizontal="center"/>
    </xf>
    <xf numFmtId="0" fontId="0" fillId="0" borderId="1" xfId="0" applyBorder="1" applyAlignment="1">
      <alignment horizontal="center"/>
    </xf>
    <xf numFmtId="165" fontId="11" fillId="6" borderId="1" xfId="1" applyNumberFormat="1" applyFont="1" applyFill="1" applyBorder="1" applyAlignment="1" applyProtection="1">
      <alignment vertical="center" wrapText="1"/>
      <protection locked="0"/>
    </xf>
    <xf numFmtId="165" fontId="11" fillId="0" borderId="1" xfId="1" applyNumberFormat="1" applyFont="1" applyBorder="1" applyAlignment="1" applyProtection="1">
      <alignment vertical="center" wrapText="1"/>
      <protection locked="0"/>
    </xf>
    <xf numFmtId="165" fontId="11" fillId="0" borderId="1" xfId="1" applyNumberFormat="1" applyFont="1" applyBorder="1" applyAlignment="1" applyProtection="1">
      <alignment horizontal="center" vertical="center" wrapText="1"/>
      <protection locked="0"/>
    </xf>
    <xf numFmtId="165" fontId="11" fillId="11" borderId="1" xfId="1" applyNumberFormat="1" applyFont="1" applyFill="1" applyBorder="1" applyAlignment="1" applyProtection="1">
      <alignment vertical="center" wrapText="1"/>
      <protection locked="0"/>
    </xf>
    <xf numFmtId="165" fontId="11" fillId="13" borderId="1" xfId="1" applyNumberFormat="1" applyFont="1" applyFill="1" applyBorder="1" applyAlignment="1" applyProtection="1">
      <alignment vertical="center" wrapText="1"/>
      <protection locked="0"/>
    </xf>
    <xf numFmtId="0" fontId="10" fillId="0" borderId="0" xfId="0" applyFont="1"/>
    <xf numFmtId="0" fontId="0" fillId="0" borderId="0" xfId="0" applyAlignment="1">
      <alignment horizontal="center"/>
    </xf>
    <xf numFmtId="0" fontId="16" fillId="16" borderId="0" xfId="0" applyFont="1" applyFill="1" applyAlignment="1">
      <alignment horizontal="center"/>
    </xf>
    <xf numFmtId="0" fontId="0" fillId="16" borderId="0" xfId="0" applyFill="1"/>
    <xf numFmtId="0" fontId="15" fillId="0" borderId="0" xfId="0" applyFont="1" applyAlignment="1">
      <alignment horizontal="center"/>
    </xf>
    <xf numFmtId="0" fontId="0" fillId="16" borderId="0" xfId="0" applyFill="1" applyAlignment="1">
      <alignment horizontal="center"/>
    </xf>
    <xf numFmtId="0" fontId="7" fillId="0" borderId="0" xfId="0" applyFont="1"/>
    <xf numFmtId="0" fontId="6" fillId="0" borderId="0" xfId="0" applyFont="1" applyAlignment="1">
      <alignment horizontal="left"/>
    </xf>
    <xf numFmtId="0" fontId="5" fillId="0" borderId="0" xfId="0" applyFont="1" applyAlignment="1">
      <alignment horizontal="left"/>
    </xf>
    <xf numFmtId="0" fontId="7" fillId="0" borderId="0" xfId="0" applyFont="1" applyAlignment="1">
      <alignment horizontal="left"/>
    </xf>
    <xf numFmtId="0" fontId="2" fillId="12" borderId="1" xfId="0" applyFont="1" applyFill="1" applyBorder="1" applyAlignment="1">
      <alignment horizontal="center" vertical="center" wrapText="1"/>
    </xf>
    <xf numFmtId="0" fontId="7" fillId="0" borderId="0" xfId="0" applyFont="1" applyAlignment="1">
      <alignment horizontal="right"/>
    </xf>
    <xf numFmtId="0" fontId="2" fillId="10" borderId="1"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11" fillId="15" borderId="0" xfId="0" applyFont="1" applyFill="1" applyAlignment="1" applyProtection="1">
      <alignment horizontal="left"/>
      <protection locked="0"/>
    </xf>
    <xf numFmtId="14" fontId="11" fillId="15" borderId="0" xfId="0" applyNumberFormat="1" applyFont="1" applyFill="1" applyAlignment="1" applyProtection="1">
      <alignment horizontal="left"/>
      <protection locked="0"/>
    </xf>
    <xf numFmtId="0" fontId="0" fillId="11" borderId="1" xfId="0" applyFill="1" applyBorder="1" applyAlignment="1" applyProtection="1">
      <alignment horizontal="center"/>
      <protection locked="0"/>
    </xf>
    <xf numFmtId="0" fontId="2" fillId="9" borderId="1" xfId="0" applyFont="1" applyFill="1" applyBorder="1" applyAlignment="1">
      <alignment horizontal="center" vertical="center" wrapText="1"/>
    </xf>
    <xf numFmtId="165" fontId="11" fillId="0" borderId="0" xfId="1" applyNumberFormat="1" applyFont="1" applyBorder="1" applyAlignment="1" applyProtection="1">
      <alignment vertical="center" wrapText="1"/>
    </xf>
    <xf numFmtId="0" fontId="11" fillId="0" borderId="0" xfId="0" applyFont="1" applyAlignment="1">
      <alignment vertical="top" wrapText="1"/>
    </xf>
    <xf numFmtId="0" fontId="11" fillId="0" borderId="0" xfId="0" applyFont="1" applyAlignment="1">
      <alignment horizontal="center" vertical="top" wrapText="1"/>
    </xf>
    <xf numFmtId="0" fontId="7" fillId="0" borderId="0" xfId="0" applyFont="1" applyAlignment="1">
      <alignment vertical="top" wrapText="1"/>
    </xf>
    <xf numFmtId="0" fontId="18" fillId="15" borderId="0" xfId="0" applyFont="1" applyFill="1" applyAlignment="1">
      <alignment horizontal="center"/>
    </xf>
    <xf numFmtId="0" fontId="13" fillId="15" borderId="0" xfId="0" applyFont="1" applyFill="1" applyAlignment="1">
      <alignment horizontal="center"/>
    </xf>
    <xf numFmtId="0" fontId="12" fillId="15" borderId="0" xfId="0" applyFont="1" applyFill="1" applyAlignment="1">
      <alignment horizontal="center"/>
    </xf>
    <xf numFmtId="0" fontId="22" fillId="0" borderId="0" xfId="0" applyFont="1" applyAlignment="1">
      <alignment horizontal="center" wrapText="1"/>
    </xf>
    <xf numFmtId="0" fontId="22" fillId="0" borderId="0" xfId="0" applyFont="1" applyAlignment="1">
      <alignment horizontal="center"/>
    </xf>
    <xf numFmtId="0" fontId="11" fillId="0" borderId="0" xfId="0" applyFont="1" applyAlignment="1">
      <alignment horizontal="left" vertical="center" wrapText="1"/>
    </xf>
    <xf numFmtId="0" fontId="14" fillId="0" borderId="0" xfId="0" applyFont="1" applyAlignment="1">
      <alignment horizontal="left" vertical="center"/>
    </xf>
    <xf numFmtId="0" fontId="14" fillId="0" borderId="5" xfId="0" applyFont="1" applyBorder="1" applyAlignment="1">
      <alignment horizontal="left" vertical="center"/>
    </xf>
    <xf numFmtId="0" fontId="17" fillId="0" borderId="0" xfId="0" applyFont="1" applyAlignment="1">
      <alignment horizontal="center"/>
    </xf>
    <xf numFmtId="0" fontId="17" fillId="0" borderId="0" xfId="0" applyFont="1" applyAlignment="1">
      <alignment horizontal="right"/>
    </xf>
    <xf numFmtId="0" fontId="20" fillId="0" borderId="0" xfId="0" applyFont="1" applyAlignment="1">
      <alignment horizontal="center"/>
    </xf>
    <xf numFmtId="0" fontId="24" fillId="0" borderId="0" xfId="0" applyFont="1" applyAlignment="1">
      <alignment horizontal="center" vertical="center" wrapText="1"/>
    </xf>
    <xf numFmtId="0" fontId="24" fillId="0" borderId="0" xfId="0" applyFont="1" applyAlignment="1">
      <alignment horizontal="center" vertical="center"/>
    </xf>
    <xf numFmtId="165" fontId="26" fillId="0" borderId="1" xfId="1" applyNumberFormat="1" applyFont="1" applyBorder="1" applyAlignment="1" applyProtection="1">
      <alignment horizontal="center" wrapText="1"/>
      <protection locked="0"/>
    </xf>
  </cellXfs>
  <cellStyles count="2">
    <cellStyle name="Millares" xfId="1" builtinId="3"/>
    <cellStyle name="Normal" xfId="0" builtinId="0"/>
  </cellStyles>
  <dxfs count="46">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dxf>
    <dxf>
      <font>
        <strike val="0"/>
        <outline val="0"/>
        <shadow val="0"/>
        <u val="none"/>
        <vertAlign val="baseline"/>
        <sz val="12"/>
        <color theme="1"/>
        <name val="Calibri"/>
        <family val="2"/>
        <scheme val="minor"/>
      </font>
      <numFmt numFmtId="165" formatCode="_(* #,##0_);_(* \(#,##0\);_(* &quot;-&quot;??_);_(@_)"/>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bottom style="thin">
          <color rgb="FF000000"/>
        </bottom>
      </border>
    </dxf>
    <dxf>
      <fill>
        <patternFill patternType="solid">
          <fgColor rgb="FF000000"/>
          <bgColor rgb="FFF2F2F2"/>
        </patternFill>
      </fill>
      <alignment horizontal="center" vertical="bottom" textRotation="0" wrapText="0" indent="0" justifyLastLine="0" shrinkToFit="0" readingOrder="0"/>
      <protection locked="1" hidden="0"/>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z val="12"/>
      </font>
      <numFmt numFmtId="165" formatCode="_(* #,##0_);_(* \(#,##0\);_(* &quot;-&quot;??_);_(@_)"/>
      <fill>
        <patternFill patternType="solid">
          <fgColor indexed="64"/>
          <bgColor theme="2"/>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z val="10"/>
      </font>
      <numFmt numFmtId="165" formatCode="_(* #,##0_);_(* \(#,##0\);_(* &quot;-&quot;??_);_(@_)"/>
      <fill>
        <patternFill patternType="solid">
          <fgColor indexed="64"/>
          <bgColor theme="2"/>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z val="10"/>
      </font>
      <numFmt numFmtId="165" formatCode="_(* #,##0_);_(* \(#,##0\);_(* &quot;-&quot;??_);_(@_)"/>
      <fill>
        <patternFill patternType="solid">
          <fgColor indexed="64"/>
          <bgColor theme="2"/>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color theme="0" tint="-0.14996795556505021"/>
      </font>
      <fill>
        <patternFill>
          <bgColor theme="0" tint="-0.14996795556505021"/>
        </patternFill>
      </fill>
      <border>
        <vertical/>
        <horizontal/>
      </border>
    </dxf>
    <dxf>
      <font>
        <strike val="0"/>
        <outline val="0"/>
        <shadow val="0"/>
        <u val="none"/>
        <vertAlign val="baseline"/>
        <sz val="9"/>
        <color theme="1"/>
        <name val="Calibri"/>
        <family val="2"/>
        <scheme val="minor"/>
      </font>
    </dxf>
    <dxf>
      <font>
        <strike val="0"/>
        <outline val="0"/>
        <shadow val="0"/>
        <u val="none"/>
        <vertAlign val="baseline"/>
        <sz val="9"/>
        <color theme="1"/>
        <name val="Calibri"/>
        <family val="2"/>
        <scheme val="minor"/>
      </font>
    </dxf>
    <dxf>
      <font>
        <strike val="0"/>
        <outline val="0"/>
        <shadow val="0"/>
        <u val="none"/>
        <vertAlign val="baseline"/>
        <sz val="12"/>
        <color theme="1"/>
        <name val="Calibri"/>
        <family val="2"/>
        <scheme val="minor"/>
      </font>
      <numFmt numFmtId="165" formatCode="_(* #,##0_);_(* \(#,##0\);_(* &quot;-&quot;??_);_(@_)"/>
      <fill>
        <patternFill patternType="solid">
          <fgColor indexed="64"/>
          <bgColor theme="7" tint="0.79998168889431442"/>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2"/>
        </patternFill>
      </fill>
      <alignment horizontal="center" vertical="bottom" textRotation="0" wrapText="0" indent="0" justifyLastLine="0" shrinkToFit="0" readingOrder="0"/>
      <protection locked="1" hidden="0"/>
    </dxf>
    <dxf>
      <border>
        <bottom style="thin">
          <color rgb="FF000000"/>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12"/>
        <color theme="1"/>
        <name val="Calibri"/>
        <family val="2"/>
        <scheme val="minor"/>
      </font>
      <numFmt numFmtId="165" formatCode="_(* #,##0_);_(* \(#,##0\);_(* &quot;-&quot;??_);_(@_)"/>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protection locked="1" hidden="0"/>
    </dxf>
    <dxf>
      <border>
        <bottom style="thin">
          <color rgb="FF000000"/>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12"/>
        <color theme="1"/>
        <name val="Calibri"/>
        <family val="2"/>
        <scheme val="minor"/>
      </font>
      <numFmt numFmtId="165" formatCode="_(* #,##0_);_(* \(#,##0\);_(* &quot;-&quot;??_);_(@_)"/>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ill>
        <patternFill patternType="solid">
          <fgColor indexed="64"/>
          <bgColor theme="0" tint="-4.9989318521683403E-2"/>
        </patternFill>
      </fill>
      <alignment horizontal="center"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border outline="0">
        <top style="thin">
          <color theme="4" tint="0.39997558519241921"/>
        </top>
      </border>
    </dxf>
    <dxf>
      <border outline="0">
        <right style="thin">
          <color indexed="64"/>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8"/>
        </patternFill>
      </fill>
    </dxf>
    <dxf>
      <border outline="0">
        <right style="thin">
          <color indexed="64"/>
        </right>
      </border>
    </dxf>
  </dxfs>
  <tableStyles count="0" defaultTableStyle="TableStyleMedium2" defaultPivotStyle="PivotStyleLight16"/>
  <colors>
    <mruColors>
      <color rgb="FF1C2857"/>
      <color rgb="FF0424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2377440</xdr:colOff>
      <xdr:row>24</xdr:row>
      <xdr:rowOff>95088</xdr:rowOff>
    </xdr:from>
    <xdr:to>
      <xdr:col>3</xdr:col>
      <xdr:colOff>815340</xdr:colOff>
      <xdr:row>32</xdr:row>
      <xdr:rowOff>133349</xdr:rowOff>
    </xdr:to>
    <xdr:pic>
      <xdr:nvPicPr>
        <xdr:cNvPr id="2" name="Imagen 1" descr="Sitio Web del Ministerio de Salud Costa Rica. Bienvenido">
          <a:extLst>
            <a:ext uri="{FF2B5EF4-FFF2-40B4-BE49-F238E27FC236}">
              <a16:creationId xmlns:a16="http://schemas.microsoft.com/office/drawing/2014/main" id="{749D1C71-CAE8-1AC6-BD70-7EE8956D60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9920" y="4110828"/>
          <a:ext cx="4907280" cy="15127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400831</xdr:colOff>
      <xdr:row>4</xdr:row>
      <xdr:rowOff>2743</xdr:rowOff>
    </xdr:to>
    <xdr:pic>
      <xdr:nvPicPr>
        <xdr:cNvPr id="2" name="Imagen 1" descr="Sitio Web del Ministerio de Salud Costa Rica. Bienvenido">
          <a:extLst>
            <a:ext uri="{FF2B5EF4-FFF2-40B4-BE49-F238E27FC236}">
              <a16:creationId xmlns:a16="http://schemas.microsoft.com/office/drawing/2014/main" id="{5C8C78E7-FCE2-44EC-BF8C-511D032308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31904" cy="7188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220338</xdr:colOff>
      <xdr:row>4</xdr:row>
      <xdr:rowOff>2743</xdr:rowOff>
    </xdr:to>
    <xdr:pic>
      <xdr:nvPicPr>
        <xdr:cNvPr id="2" name="Imagen 1" descr="Sitio Web del Ministerio de Salud Costa Rica. Bienvenido">
          <a:extLst>
            <a:ext uri="{FF2B5EF4-FFF2-40B4-BE49-F238E27FC236}">
              <a16:creationId xmlns:a16="http://schemas.microsoft.com/office/drawing/2014/main" id="{8903DED9-A41F-49B6-9F1B-DC77A40356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31078" cy="7190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385591</xdr:colOff>
      <xdr:row>4</xdr:row>
      <xdr:rowOff>2743</xdr:rowOff>
    </xdr:to>
    <xdr:pic>
      <xdr:nvPicPr>
        <xdr:cNvPr id="2" name="Imagen 1" descr="Sitio Web del Ministerio de Salud Costa Rica. Bienvenido">
          <a:extLst>
            <a:ext uri="{FF2B5EF4-FFF2-40B4-BE49-F238E27FC236}">
              <a16:creationId xmlns:a16="http://schemas.microsoft.com/office/drawing/2014/main" id="{1A534758-EC3F-4C3B-AC8A-603616183D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28691" cy="7190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0</xdr:row>
      <xdr:rowOff>0</xdr:rowOff>
    </xdr:from>
    <xdr:to>
      <xdr:col>2</xdr:col>
      <xdr:colOff>387978</xdr:colOff>
      <xdr:row>4</xdr:row>
      <xdr:rowOff>2743</xdr:rowOff>
    </xdr:to>
    <xdr:pic>
      <xdr:nvPicPr>
        <xdr:cNvPr id="3" name="Imagen 2" descr="Sitio Web del Ministerio de Salud Costa Rica. Bienvenido">
          <a:extLst>
            <a:ext uri="{FF2B5EF4-FFF2-40B4-BE49-F238E27FC236}">
              <a16:creationId xmlns:a16="http://schemas.microsoft.com/office/drawing/2014/main" id="{3E3FB9E9-0E56-426C-9FCD-35CE11B609D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31078" cy="7190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220338</xdr:colOff>
      <xdr:row>4</xdr:row>
      <xdr:rowOff>2743</xdr:rowOff>
    </xdr:to>
    <xdr:pic>
      <xdr:nvPicPr>
        <xdr:cNvPr id="2" name="Imagen 1" descr="Sitio Web del Ministerio de Salud Costa Rica. Bienvenido">
          <a:extLst>
            <a:ext uri="{FF2B5EF4-FFF2-40B4-BE49-F238E27FC236}">
              <a16:creationId xmlns:a16="http://schemas.microsoft.com/office/drawing/2014/main" id="{75D1F3F3-B8AC-4231-AF52-A3EAFD12F2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31078" cy="7190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E230F31-E5BA-4D45-8972-C48E0ABF96C6}" name="principip_activo" displayName="principip_activo" ref="C1:C9" totalsRowShown="0" tableBorderDxfId="45">
  <autoFilter ref="C1:C9" xr:uid="{0E230F31-E5BA-4D45-8972-C48E0ABF96C6}"/>
  <tableColumns count="1">
    <tableColumn id="1" xr3:uid="{FA2FC1AB-0ACB-8B4E-ABC1-A59D8FCC71B0}" name="MEDICAMENTO PRINCIPIO ACTIVO"/>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1D1F65A-FD55-4578-B996-1402CABE7A1A}" name="Presentacion" displayName="Presentacion" ref="A1:A11" totalsRowShown="0" headerRowDxfId="44" dataDxfId="42" headerRowBorderDxfId="43" tableBorderDxfId="41" totalsRowBorderDxfId="40">
  <autoFilter ref="A1:A11" xr:uid="{31D1F65A-FD55-4578-B996-1402CABE7A1A}"/>
  <tableColumns count="1">
    <tableColumn id="1" xr3:uid="{8A9D8E4F-CC39-472E-8E3D-94CB96BEBDC6}" name="Presentación" dataDxfId="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047F480-C37E-4748-8FAD-234412BD145A}" name="Tipo_actividad" displayName="Tipo_actividad" ref="E1:E4" totalsRowShown="0" headerRowDxfId="39" headerRowBorderDxfId="38" tableBorderDxfId="37" totalsRowBorderDxfId="36">
  <autoFilter ref="E1:E4" xr:uid="{7047F480-C37E-4748-8FAD-234412BD145A}"/>
  <tableColumns count="1">
    <tableColumn id="1" xr3:uid="{580AAB15-D327-4196-B0F3-B06AF01432DF}" name="ACTIVIDA A REALIZAR"/>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229E872-0E71-4BB3-90BE-71AA30E56E61}" name="Tabla10" displayName="Tabla10" ref="I1:L74" totalsRowShown="0" headerRowDxfId="17" dataDxfId="16">
  <autoFilter ref="I1:L74" xr:uid="{2229E872-0E71-4BB3-90BE-71AA30E56E61}"/>
  <tableColumns count="4">
    <tableColumn id="1" xr3:uid="{681DDBA2-96A9-44FE-8AED-077057ADF70C}" name="PRINCIPIO ACTIVO" dataDxfId="3"/>
    <tableColumn id="2" xr3:uid="{AA2E1D7A-C5A6-4BDA-89D4-D86433026F82}" name="PRINCIPIO ACTIVO2" dataDxfId="2"/>
    <tableColumn id="3" xr3:uid="{BB9ED74E-1905-4787-AF36-EFF5181FE15A}" name="NOMBRE COMERCIAL" dataDxfId="1"/>
    <tableColumn id="4" xr3:uid="{E933039E-A947-4264-BF2E-B3C49BE88406}" name="PRESENTACIÓN" dataDxfId="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FD55A11-32F4-428B-9583-0FFD17EF0409}" name="Table2" displayName="Table2" ref="B13:E53" totalsRowShown="0" headerRowDxfId="35" dataDxfId="33" headerRowBorderDxfId="34">
  <autoFilter ref="B13:E53" xr:uid="{2FD55A11-32F4-428B-9583-0FFD17EF0409}"/>
  <tableColumns count="4">
    <tableColumn id="5" xr3:uid="{B4F39E01-F495-4C62-94FA-8E7A34811676}" name="Medicamento (Principio Activo)" dataDxfId="14" dataCellStyle="Millares"/>
    <tableColumn id="3" xr3:uid="{99C42D71-14AD-448B-B84B-CF4FEA8C8809}" name="Marca Comercial" dataDxfId="13" dataCellStyle="Millares"/>
    <tableColumn id="6" xr3:uid="{B3A42699-2E2F-46F8-B90F-3E0E03A397D1}" name="Presentación" dataDxfId="32">
      <calculatedColumnFormula>IFERROR(VLOOKUP($C14,Datos!$K:$L,2,0),"")</calculatedColumnFormula>
    </tableColumn>
    <tableColumn id="13" xr3:uid="{386BD1F2-7FAE-4D59-A84F-145A0B0022DC}" name="Cantidad de la presentación a importar/distribuir" dataDxfId="31" dataCellStyle="Millares"/>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385CBA2-C3DE-4679-A789-A23321D55D64}" name="Table212" displayName="Table212" ref="B13:E53" totalsRowShown="0" headerRowDxfId="11" dataDxfId="10" headerRowBorderDxfId="9">
  <autoFilter ref="B13:E53" xr:uid="{2FD55A11-32F4-428B-9583-0FFD17EF0409}"/>
  <tableColumns count="4">
    <tableColumn id="5" xr3:uid="{C1930C49-DB04-4556-9E6C-D58FFD14D297}" name="Medicamento _x000a_(Principio Activo)" dataDxfId="8">
      <calculatedColumnFormula>IF(Table2[[#This Row],[Medicamento (Principio Activo)]]=0,"",Table2[[#This Row],[Medicamento (Principio Activo)]])</calculatedColumnFormula>
    </tableColumn>
    <tableColumn id="3" xr3:uid="{C002ECC2-755A-483E-A962-9932BEE953EB}" name="Marca Comercial" dataDxfId="7">
      <calculatedColumnFormula>IF(Table2[[#This Row],[Marca Comercial]]=0,"",Table2[[#This Row],[Marca Comercial]])</calculatedColumnFormula>
    </tableColumn>
    <tableColumn id="6" xr3:uid="{71176AA4-C44E-4C7A-88C3-C6A16845B485}" name="Presentación" dataDxfId="6">
      <calculatedColumnFormula>IFERROR(VLOOKUP($C14,Datos!$K:$L,2,0),"")</calculatedColumnFormula>
    </tableColumn>
    <tableColumn id="13" xr3:uid="{5C416CD1-0A5D-4600-BA9D-D64B8B9174A3}" name="Cantidad de la presentación que sobrará a Dic 2026" dataDxfId="5" dataCellStyle="Millares"/>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B4B60CC-F602-427B-9B8B-E97612F229BC}" name="Table214" displayName="Table214" ref="B13:E53" totalsRowShown="0" headerRowDxfId="30" dataDxfId="28" headerRowBorderDxfId="29">
  <autoFilter ref="B13:E53" xr:uid="{2FD55A11-32F4-428B-9583-0FFD17EF0409}"/>
  <tableColumns count="4">
    <tableColumn id="5" xr3:uid="{C60D00AD-1868-4D99-8863-57DC44229A35}" name="Medicamento (Principio Activo)" dataDxfId="12" dataCellStyle="Millares"/>
    <tableColumn id="3" xr3:uid="{36F50037-C670-4127-AAF4-DF06E5F888FF}" name="Marca Comercial" dataDxfId="27"/>
    <tableColumn id="6" xr3:uid="{4A9B2545-CB6D-4AD4-B504-E287A1FF1A54}" name="Presentación" dataDxfId="26">
      <calculatedColumnFormula>IFERROR(VLOOKUP($C14,Datos!$K:$L,2,0),"")</calculatedColumnFormula>
    </tableColumn>
    <tableColumn id="13" xr3:uid="{335DA8EF-CE24-4211-B6FA-CF98D7A23454}" name="Cantidad de la presentación consumida 2024" dataDxfId="25" dataCellStyle="Millares"/>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121553D-8FA6-42E2-9E6E-6CA2F4A94D5E}" name="Table21215" displayName="Table21215" ref="B13:E53" totalsRowShown="0" headerRowDxfId="24" dataDxfId="22" headerRowBorderDxfId="23">
  <autoFilter ref="B13:E53" xr:uid="{2FD55A11-32F4-428B-9583-0FFD17EF0409}"/>
  <tableColumns count="4">
    <tableColumn id="5" xr3:uid="{EB7E0CB6-30C9-45D1-BD45-95ECB0B84BA8}" name="Medicamento _x000a_(Principio Activo)" dataDxfId="21">
      <calculatedColumnFormula>IF(Table214[[#This Row],[Medicamento (Principio Activo)]]=0,"",Table214[[#This Row],[Medicamento (Principio Activo)]])</calculatedColumnFormula>
    </tableColumn>
    <tableColumn id="3" xr3:uid="{413447AA-953F-4BC3-A8CA-5E25CE21C08F}" name="Marca Comercial" dataDxfId="20">
      <calculatedColumnFormula>IF(Table214[[#This Row],[Marca Comercial]]=0,"",Table214[[#This Row],[Marca Comercial]])</calculatedColumnFormula>
    </tableColumn>
    <tableColumn id="6" xr3:uid="{59914403-D076-4086-AD6C-00CB93C837FF}" name="Presentación" dataDxfId="19">
      <calculatedColumnFormula>IFERROR(VLOOKUP($C14,Datos!$K:$L,2,0),"")</calculatedColumnFormula>
    </tableColumn>
    <tableColumn id="13" xr3:uid="{9C2255CF-A020-4957-99B3-E7A4640D686D}" name="Cantidad de la presentación que sobró a Dic 2024" dataDxfId="18" dataCellStyle="Millares"/>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76AC7-E34F-4782-A61E-880ED9F5EF32}">
  <dimension ref="A1:U74"/>
  <sheetViews>
    <sheetView zoomScaleNormal="130" workbookViewId="0"/>
  </sheetViews>
  <sheetFormatPr baseColWidth="10" defaultColWidth="8.77734375" defaultRowHeight="14.4" x14ac:dyDescent="0.3"/>
  <cols>
    <col min="1" max="1" width="28.109375" bestFit="1" customWidth="1"/>
    <col min="2" max="3" width="19" customWidth="1"/>
    <col min="5" max="5" width="20.6640625" customWidth="1"/>
    <col min="9" max="9" width="26.109375" bestFit="1" customWidth="1"/>
    <col min="10" max="10" width="16.5546875" bestFit="1" customWidth="1"/>
    <col min="11" max="11" width="61.44140625" bestFit="1" customWidth="1"/>
    <col min="12" max="12" width="22.88671875" bestFit="1" customWidth="1"/>
    <col min="14" max="14" width="57.5546875" bestFit="1" customWidth="1"/>
    <col min="15" max="15" width="60.109375" bestFit="1" customWidth="1"/>
    <col min="16" max="16" width="51.88671875" bestFit="1" customWidth="1"/>
    <col min="17" max="17" width="68" bestFit="1" customWidth="1"/>
    <col min="18" max="18" width="25.33203125" bestFit="1" customWidth="1"/>
    <col min="19" max="19" width="72.33203125" bestFit="1" customWidth="1"/>
    <col min="20" max="20" width="17.6640625" bestFit="1" customWidth="1"/>
  </cols>
  <sheetData>
    <row r="1" spans="1:21" x14ac:dyDescent="0.3">
      <c r="A1" s="7" t="s">
        <v>2</v>
      </c>
      <c r="C1" t="s">
        <v>20</v>
      </c>
      <c r="E1" s="9" t="s">
        <v>19</v>
      </c>
      <c r="I1" s="11" t="s">
        <v>31</v>
      </c>
      <c r="J1" s="11" t="s">
        <v>89</v>
      </c>
      <c r="K1" s="11" t="s">
        <v>32</v>
      </c>
      <c r="L1" s="11" t="s">
        <v>33</v>
      </c>
      <c r="N1" t="s">
        <v>17</v>
      </c>
      <c r="O1" t="s">
        <v>3</v>
      </c>
      <c r="P1" t="s">
        <v>8</v>
      </c>
      <c r="Q1" t="s">
        <v>12</v>
      </c>
      <c r="R1" t="s">
        <v>82</v>
      </c>
      <c r="S1" t="s">
        <v>84</v>
      </c>
      <c r="T1" t="s">
        <v>5</v>
      </c>
      <c r="U1" t="s">
        <v>10</v>
      </c>
    </row>
    <row r="2" spans="1:21" x14ac:dyDescent="0.3">
      <c r="A2" s="5" t="s">
        <v>6</v>
      </c>
      <c r="C2" t="s">
        <v>3</v>
      </c>
      <c r="E2" s="3" t="s">
        <v>21</v>
      </c>
      <c r="I2" s="11" t="s">
        <v>34</v>
      </c>
      <c r="J2" s="11" t="s">
        <v>17</v>
      </c>
      <c r="K2" s="11" t="s">
        <v>35</v>
      </c>
      <c r="L2" s="11" t="s">
        <v>18</v>
      </c>
      <c r="N2" t="s">
        <v>35</v>
      </c>
      <c r="O2" t="s">
        <v>43</v>
      </c>
      <c r="P2" t="s">
        <v>60</v>
      </c>
      <c r="Q2" t="s">
        <v>67</v>
      </c>
      <c r="R2" t="s">
        <v>83</v>
      </c>
      <c r="S2" t="s">
        <v>85</v>
      </c>
      <c r="T2" t="s">
        <v>90</v>
      </c>
      <c r="U2" t="s">
        <v>134</v>
      </c>
    </row>
    <row r="3" spans="1:21" x14ac:dyDescent="0.3">
      <c r="A3" s="6" t="s">
        <v>14</v>
      </c>
      <c r="C3" t="s">
        <v>10</v>
      </c>
      <c r="E3" s="4" t="s">
        <v>22</v>
      </c>
      <c r="I3" s="11" t="s">
        <v>34</v>
      </c>
      <c r="J3" s="11" t="s">
        <v>17</v>
      </c>
      <c r="K3" s="11" t="s">
        <v>36</v>
      </c>
      <c r="L3" s="11" t="s">
        <v>18</v>
      </c>
      <c r="N3" t="s">
        <v>36</v>
      </c>
      <c r="O3" t="s">
        <v>44</v>
      </c>
      <c r="P3" t="s">
        <v>61</v>
      </c>
      <c r="Q3" t="s">
        <v>69</v>
      </c>
      <c r="S3" t="s">
        <v>86</v>
      </c>
      <c r="U3" t="s">
        <v>135</v>
      </c>
    </row>
    <row r="4" spans="1:21" x14ac:dyDescent="0.3">
      <c r="A4" s="5" t="s">
        <v>9</v>
      </c>
      <c r="C4" t="s">
        <v>17</v>
      </c>
      <c r="E4" s="10" t="s">
        <v>24</v>
      </c>
      <c r="I4" s="11" t="s">
        <v>34</v>
      </c>
      <c r="J4" s="11" t="s">
        <v>17</v>
      </c>
      <c r="K4" s="11" t="s">
        <v>37</v>
      </c>
      <c r="L4" s="11" t="s">
        <v>18</v>
      </c>
      <c r="N4" t="s">
        <v>37</v>
      </c>
      <c r="O4" t="s">
        <v>45</v>
      </c>
      <c r="P4" t="s">
        <v>62</v>
      </c>
      <c r="Q4" t="s">
        <v>71</v>
      </c>
      <c r="S4" t="s">
        <v>87</v>
      </c>
      <c r="U4" t="s">
        <v>136</v>
      </c>
    </row>
    <row r="5" spans="1:21" x14ac:dyDescent="0.3">
      <c r="A5" s="5" t="s">
        <v>7</v>
      </c>
      <c r="C5" t="s">
        <v>12</v>
      </c>
      <c r="I5" s="11" t="s">
        <v>34</v>
      </c>
      <c r="J5" s="11" t="s">
        <v>17</v>
      </c>
      <c r="K5" s="11" t="s">
        <v>38</v>
      </c>
      <c r="L5" s="11" t="s">
        <v>18</v>
      </c>
      <c r="N5" t="s">
        <v>38</v>
      </c>
      <c r="O5" t="s">
        <v>46</v>
      </c>
      <c r="P5" t="s">
        <v>63</v>
      </c>
      <c r="Q5" t="s">
        <v>72</v>
      </c>
      <c r="S5" t="s">
        <v>88</v>
      </c>
      <c r="U5" t="s">
        <v>137</v>
      </c>
    </row>
    <row r="6" spans="1:21" x14ac:dyDescent="0.3">
      <c r="A6" s="5" t="s">
        <v>13</v>
      </c>
      <c r="C6" s="1" t="s">
        <v>8</v>
      </c>
      <c r="I6" s="11" t="s">
        <v>34</v>
      </c>
      <c r="J6" s="11" t="s">
        <v>17</v>
      </c>
      <c r="K6" s="11" t="s">
        <v>39</v>
      </c>
      <c r="L6" s="11" t="s">
        <v>18</v>
      </c>
      <c r="N6" t="s">
        <v>39</v>
      </c>
      <c r="O6" t="s">
        <v>47</v>
      </c>
      <c r="P6" t="s">
        <v>64</v>
      </c>
      <c r="Q6" t="s">
        <v>73</v>
      </c>
      <c r="U6" t="s">
        <v>138</v>
      </c>
    </row>
    <row r="7" spans="1:21" x14ac:dyDescent="0.3">
      <c r="A7" s="5" t="s">
        <v>4</v>
      </c>
      <c r="C7" s="2" t="s">
        <v>5</v>
      </c>
      <c r="I7" s="11" t="s">
        <v>34</v>
      </c>
      <c r="J7" s="11" t="s">
        <v>17</v>
      </c>
      <c r="K7" s="11" t="s">
        <v>40</v>
      </c>
      <c r="L7" s="11" t="s">
        <v>18</v>
      </c>
      <c r="N7" t="s">
        <v>40</v>
      </c>
      <c r="O7" t="s">
        <v>48</v>
      </c>
      <c r="P7" t="s">
        <v>65</v>
      </c>
      <c r="Q7" t="s">
        <v>74</v>
      </c>
      <c r="U7" t="s">
        <v>139</v>
      </c>
    </row>
    <row r="8" spans="1:21" x14ac:dyDescent="0.3">
      <c r="A8" s="6" t="s">
        <v>11</v>
      </c>
      <c r="C8" t="s">
        <v>23</v>
      </c>
      <c r="I8" s="11" t="s">
        <v>34</v>
      </c>
      <c r="J8" s="11" t="s">
        <v>17</v>
      </c>
      <c r="K8" s="11" t="s">
        <v>41</v>
      </c>
      <c r="L8" s="11" t="s">
        <v>18</v>
      </c>
      <c r="N8" t="s">
        <v>41</v>
      </c>
      <c r="O8" t="s">
        <v>49</v>
      </c>
      <c r="Q8" t="s">
        <v>75</v>
      </c>
      <c r="U8" t="s">
        <v>140</v>
      </c>
    </row>
    <row r="9" spans="1:21" x14ac:dyDescent="0.3">
      <c r="A9" s="5" t="s">
        <v>16</v>
      </c>
      <c r="C9" t="s">
        <v>25</v>
      </c>
      <c r="I9" s="11" t="s">
        <v>42</v>
      </c>
      <c r="J9" s="11" t="s">
        <v>3</v>
      </c>
      <c r="K9" s="11" t="s">
        <v>43</v>
      </c>
      <c r="L9" s="11" t="s">
        <v>9</v>
      </c>
      <c r="O9" t="s">
        <v>50</v>
      </c>
      <c r="Q9" t="s">
        <v>76</v>
      </c>
      <c r="U9" t="s">
        <v>141</v>
      </c>
    </row>
    <row r="10" spans="1:21" x14ac:dyDescent="0.3">
      <c r="A10" s="6" t="s">
        <v>15</v>
      </c>
      <c r="I10" s="11" t="s">
        <v>3</v>
      </c>
      <c r="J10" s="11" t="s">
        <v>3</v>
      </c>
      <c r="K10" s="11" t="s">
        <v>44</v>
      </c>
      <c r="L10" s="11" t="s">
        <v>7</v>
      </c>
      <c r="O10" t="s">
        <v>51</v>
      </c>
      <c r="Q10" t="s">
        <v>77</v>
      </c>
      <c r="U10" t="s">
        <v>142</v>
      </c>
    </row>
    <row r="11" spans="1:21" x14ac:dyDescent="0.3">
      <c r="A11" s="8" t="s">
        <v>18</v>
      </c>
      <c r="I11" s="11" t="s">
        <v>3</v>
      </c>
      <c r="J11" s="11" t="s">
        <v>3</v>
      </c>
      <c r="K11" s="11" t="s">
        <v>45</v>
      </c>
      <c r="L11" s="11" t="s">
        <v>13</v>
      </c>
      <c r="O11" t="s">
        <v>52</v>
      </c>
      <c r="Q11" t="s">
        <v>78</v>
      </c>
      <c r="U11" t="s">
        <v>143</v>
      </c>
    </row>
    <row r="12" spans="1:21" x14ac:dyDescent="0.3">
      <c r="I12" s="11" t="s">
        <v>3</v>
      </c>
      <c r="J12" s="11" t="s">
        <v>3</v>
      </c>
      <c r="K12" s="11" t="s">
        <v>46</v>
      </c>
      <c r="L12" s="11" t="s">
        <v>4</v>
      </c>
      <c r="O12" t="s">
        <v>53</v>
      </c>
      <c r="Q12" t="s">
        <v>79</v>
      </c>
      <c r="U12" t="s">
        <v>144</v>
      </c>
    </row>
    <row r="13" spans="1:21" x14ac:dyDescent="0.3">
      <c r="I13" s="11" t="s">
        <v>42</v>
      </c>
      <c r="J13" s="11" t="s">
        <v>3</v>
      </c>
      <c r="K13" s="11" t="s">
        <v>47</v>
      </c>
      <c r="L13" s="11" t="s">
        <v>14</v>
      </c>
      <c r="O13" t="s">
        <v>54</v>
      </c>
      <c r="Q13" t="s">
        <v>80</v>
      </c>
      <c r="U13" t="s">
        <v>145</v>
      </c>
    </row>
    <row r="14" spans="1:21" x14ac:dyDescent="0.3">
      <c r="I14" s="11" t="s">
        <v>42</v>
      </c>
      <c r="J14" s="11" t="s">
        <v>3</v>
      </c>
      <c r="K14" s="11" t="s">
        <v>48</v>
      </c>
      <c r="L14" s="11" t="s">
        <v>14</v>
      </c>
      <c r="O14" t="s">
        <v>55</v>
      </c>
      <c r="Q14" t="s">
        <v>81</v>
      </c>
      <c r="U14" t="s">
        <v>146</v>
      </c>
    </row>
    <row r="15" spans="1:21" x14ac:dyDescent="0.3">
      <c r="I15" s="11" t="s">
        <v>3</v>
      </c>
      <c r="J15" s="11" t="s">
        <v>3</v>
      </c>
      <c r="K15" s="11" t="s">
        <v>49</v>
      </c>
      <c r="L15" s="11" t="s">
        <v>14</v>
      </c>
      <c r="O15" t="s">
        <v>56</v>
      </c>
      <c r="U15" t="s">
        <v>147</v>
      </c>
    </row>
    <row r="16" spans="1:21" x14ac:dyDescent="0.3">
      <c r="A16" t="s">
        <v>92</v>
      </c>
      <c r="I16" s="11" t="s">
        <v>3</v>
      </c>
      <c r="J16" s="11" t="s">
        <v>3</v>
      </c>
      <c r="K16" s="11" t="s">
        <v>50</v>
      </c>
      <c r="L16" s="11" t="s">
        <v>14</v>
      </c>
      <c r="O16" t="s">
        <v>57</v>
      </c>
      <c r="U16" t="s">
        <v>148</v>
      </c>
    </row>
    <row r="17" spans="1:21" x14ac:dyDescent="0.3">
      <c r="A17" t="s">
        <v>93</v>
      </c>
      <c r="I17" s="11" t="s">
        <v>3</v>
      </c>
      <c r="J17" s="11" t="s">
        <v>3</v>
      </c>
      <c r="K17" s="11" t="s">
        <v>51</v>
      </c>
      <c r="L17" s="11" t="s">
        <v>14</v>
      </c>
      <c r="O17" t="s">
        <v>58</v>
      </c>
      <c r="U17" t="s">
        <v>149</v>
      </c>
    </row>
    <row r="18" spans="1:21" x14ac:dyDescent="0.3">
      <c r="I18" s="11" t="s">
        <v>42</v>
      </c>
      <c r="J18" s="11" t="s">
        <v>3</v>
      </c>
      <c r="K18" s="11" t="s">
        <v>52</v>
      </c>
      <c r="L18" s="11" t="s">
        <v>9</v>
      </c>
      <c r="U18" t="s">
        <v>150</v>
      </c>
    </row>
    <row r="19" spans="1:21" x14ac:dyDescent="0.3">
      <c r="I19" s="11" t="s">
        <v>3</v>
      </c>
      <c r="J19" s="11" t="s">
        <v>3</v>
      </c>
      <c r="K19" s="11" t="s">
        <v>53</v>
      </c>
      <c r="L19" s="11" t="s">
        <v>14</v>
      </c>
      <c r="U19" t="s">
        <v>151</v>
      </c>
    </row>
    <row r="20" spans="1:21" x14ac:dyDescent="0.3">
      <c r="I20" s="11" t="s">
        <v>3</v>
      </c>
      <c r="J20" s="11" t="s">
        <v>3</v>
      </c>
      <c r="K20" s="11" t="s">
        <v>54</v>
      </c>
      <c r="L20" s="11" t="s">
        <v>14</v>
      </c>
      <c r="U20" t="s">
        <v>152</v>
      </c>
    </row>
    <row r="21" spans="1:21" x14ac:dyDescent="0.3">
      <c r="I21" s="11" t="s">
        <v>3</v>
      </c>
      <c r="J21" s="11" t="s">
        <v>3</v>
      </c>
      <c r="K21" s="11" t="s">
        <v>55</v>
      </c>
      <c r="L21" s="11" t="s">
        <v>13</v>
      </c>
      <c r="U21" t="s">
        <v>153</v>
      </c>
    </row>
    <row r="22" spans="1:21" x14ac:dyDescent="0.3">
      <c r="A22" s="12" t="s">
        <v>18</v>
      </c>
      <c r="B22" t="s">
        <v>95</v>
      </c>
      <c r="I22" s="11" t="s">
        <v>3</v>
      </c>
      <c r="J22" s="11" t="s">
        <v>3</v>
      </c>
      <c r="K22" s="11" t="s">
        <v>56</v>
      </c>
      <c r="L22" s="11" t="s">
        <v>7</v>
      </c>
      <c r="U22" t="s">
        <v>154</v>
      </c>
    </row>
    <row r="23" spans="1:21" x14ac:dyDescent="0.3">
      <c r="A23" s="13" t="s">
        <v>9</v>
      </c>
      <c r="B23" t="s">
        <v>96</v>
      </c>
      <c r="I23" s="11" t="s">
        <v>3</v>
      </c>
      <c r="J23" s="11" t="s">
        <v>3</v>
      </c>
      <c r="K23" s="11" t="s">
        <v>57</v>
      </c>
      <c r="L23" s="11" t="s">
        <v>14</v>
      </c>
      <c r="U23" t="s">
        <v>155</v>
      </c>
    </row>
    <row r="24" spans="1:21" x14ac:dyDescent="0.3">
      <c r="A24" s="12" t="s">
        <v>7</v>
      </c>
      <c r="B24" t="s">
        <v>98</v>
      </c>
      <c r="I24" s="11" t="s">
        <v>42</v>
      </c>
      <c r="J24" s="11" t="s">
        <v>3</v>
      </c>
      <c r="K24" s="11" t="s">
        <v>58</v>
      </c>
      <c r="L24" s="11" t="s">
        <v>14</v>
      </c>
      <c r="U24" t="s">
        <v>156</v>
      </c>
    </row>
    <row r="25" spans="1:21" x14ac:dyDescent="0.3">
      <c r="A25" s="13" t="s">
        <v>13</v>
      </c>
      <c r="B25" t="s">
        <v>98</v>
      </c>
      <c r="I25" s="11" t="s">
        <v>59</v>
      </c>
      <c r="J25" s="11" t="s">
        <v>8</v>
      </c>
      <c r="K25" s="11" t="s">
        <v>60</v>
      </c>
      <c r="L25" s="11" t="s">
        <v>9</v>
      </c>
      <c r="U25" t="s">
        <v>157</v>
      </c>
    </row>
    <row r="26" spans="1:21" x14ac:dyDescent="0.3">
      <c r="A26" s="12" t="s">
        <v>4</v>
      </c>
      <c r="B26" t="s">
        <v>98</v>
      </c>
      <c r="I26" s="11" t="s">
        <v>59</v>
      </c>
      <c r="J26" s="11" t="s">
        <v>8</v>
      </c>
      <c r="K26" s="11" t="s">
        <v>61</v>
      </c>
      <c r="L26" s="11" t="s">
        <v>9</v>
      </c>
      <c r="U26" t="s">
        <v>158</v>
      </c>
    </row>
    <row r="27" spans="1:21" x14ac:dyDescent="0.3">
      <c r="A27" s="13" t="s">
        <v>14</v>
      </c>
      <c r="B27" t="s">
        <v>96</v>
      </c>
      <c r="I27" s="11" t="s">
        <v>59</v>
      </c>
      <c r="J27" s="11" t="s">
        <v>8</v>
      </c>
      <c r="K27" s="11" t="s">
        <v>62</v>
      </c>
      <c r="L27" s="11" t="s">
        <v>11</v>
      </c>
    </row>
    <row r="28" spans="1:21" x14ac:dyDescent="0.3">
      <c r="A28" s="13" t="s">
        <v>11</v>
      </c>
      <c r="B28" t="s">
        <v>97</v>
      </c>
      <c r="I28" s="11" t="s">
        <v>59</v>
      </c>
      <c r="J28" s="11" t="s">
        <v>8</v>
      </c>
      <c r="K28" s="11" t="s">
        <v>63</v>
      </c>
      <c r="L28" s="11" t="s">
        <v>11</v>
      </c>
    </row>
    <row r="29" spans="1:21" x14ac:dyDescent="0.3">
      <c r="A29" s="13" t="s">
        <v>6</v>
      </c>
      <c r="I29" s="11" t="s">
        <v>59</v>
      </c>
      <c r="J29" s="11" t="s">
        <v>8</v>
      </c>
      <c r="K29" s="11" t="s">
        <v>64</v>
      </c>
      <c r="L29" s="11" t="s">
        <v>11</v>
      </c>
    </row>
    <row r="30" spans="1:21" x14ac:dyDescent="0.3">
      <c r="I30" s="11" t="s">
        <v>59</v>
      </c>
      <c r="J30" s="11" t="s">
        <v>8</v>
      </c>
      <c r="K30" s="11" t="s">
        <v>65</v>
      </c>
      <c r="L30" s="11" t="s">
        <v>14</v>
      </c>
    </row>
    <row r="31" spans="1:21" x14ac:dyDescent="0.3">
      <c r="I31" s="11" t="s">
        <v>66</v>
      </c>
      <c r="J31" s="11" t="s">
        <v>12</v>
      </c>
      <c r="K31" s="11" t="s">
        <v>67</v>
      </c>
      <c r="L31" s="11" t="s">
        <v>14</v>
      </c>
    </row>
    <row r="32" spans="1:21" x14ac:dyDescent="0.3">
      <c r="I32" s="11" t="s">
        <v>68</v>
      </c>
      <c r="J32" s="11" t="s">
        <v>12</v>
      </c>
      <c r="K32" s="11" t="s">
        <v>69</v>
      </c>
      <c r="L32" s="11" t="s">
        <v>14</v>
      </c>
    </row>
    <row r="33" spans="9:12" x14ac:dyDescent="0.3">
      <c r="I33" s="11" t="s">
        <v>70</v>
      </c>
      <c r="J33" s="11" t="s">
        <v>12</v>
      </c>
      <c r="K33" s="11" t="s">
        <v>71</v>
      </c>
      <c r="L33" s="11" t="s">
        <v>11</v>
      </c>
    </row>
    <row r="34" spans="9:12" x14ac:dyDescent="0.3">
      <c r="I34" s="11" t="s">
        <v>70</v>
      </c>
      <c r="J34" s="11" t="s">
        <v>12</v>
      </c>
      <c r="K34" s="11" t="s">
        <v>72</v>
      </c>
      <c r="L34" s="11" t="s">
        <v>11</v>
      </c>
    </row>
    <row r="35" spans="9:12" x14ac:dyDescent="0.3">
      <c r="I35" s="11" t="s">
        <v>66</v>
      </c>
      <c r="J35" s="11" t="s">
        <v>12</v>
      </c>
      <c r="K35" s="11" t="s">
        <v>73</v>
      </c>
      <c r="L35" s="11" t="s">
        <v>14</v>
      </c>
    </row>
    <row r="36" spans="9:12" x14ac:dyDescent="0.3">
      <c r="I36" s="11" t="s">
        <v>66</v>
      </c>
      <c r="J36" s="11" t="s">
        <v>12</v>
      </c>
      <c r="K36" s="11" t="s">
        <v>74</v>
      </c>
      <c r="L36" s="11" t="s">
        <v>14</v>
      </c>
    </row>
    <row r="37" spans="9:12" x14ac:dyDescent="0.3">
      <c r="I37" s="11" t="s">
        <v>68</v>
      </c>
      <c r="J37" s="11" t="s">
        <v>12</v>
      </c>
      <c r="K37" s="11" t="s">
        <v>75</v>
      </c>
      <c r="L37" s="11" t="s">
        <v>14</v>
      </c>
    </row>
    <row r="38" spans="9:12" x14ac:dyDescent="0.3">
      <c r="I38" s="11" t="s">
        <v>68</v>
      </c>
      <c r="J38" s="11" t="s">
        <v>12</v>
      </c>
      <c r="K38" s="11" t="s">
        <v>76</v>
      </c>
      <c r="L38" s="11" t="s">
        <v>14</v>
      </c>
    </row>
    <row r="39" spans="9:12" x14ac:dyDescent="0.3">
      <c r="I39" s="11" t="s">
        <v>68</v>
      </c>
      <c r="J39" s="11" t="s">
        <v>12</v>
      </c>
      <c r="K39" s="11" t="s">
        <v>77</v>
      </c>
      <c r="L39" s="11" t="s">
        <v>14</v>
      </c>
    </row>
    <row r="40" spans="9:12" x14ac:dyDescent="0.3">
      <c r="I40" s="11" t="s">
        <v>70</v>
      </c>
      <c r="J40" s="11" t="s">
        <v>12</v>
      </c>
      <c r="K40" s="11" t="s">
        <v>78</v>
      </c>
      <c r="L40" s="11" t="s">
        <v>14</v>
      </c>
    </row>
    <row r="41" spans="9:12" x14ac:dyDescent="0.3">
      <c r="I41" s="11" t="s">
        <v>70</v>
      </c>
      <c r="J41" s="11" t="s">
        <v>12</v>
      </c>
      <c r="K41" s="11" t="s">
        <v>79</v>
      </c>
      <c r="L41" s="11" t="s">
        <v>14</v>
      </c>
    </row>
    <row r="42" spans="9:12" x14ac:dyDescent="0.3">
      <c r="I42" s="11" t="s">
        <v>66</v>
      </c>
      <c r="J42" s="11" t="s">
        <v>12</v>
      </c>
      <c r="K42" s="11" t="s">
        <v>80</v>
      </c>
      <c r="L42" s="11" t="s">
        <v>14</v>
      </c>
    </row>
    <row r="43" spans="9:12" x14ac:dyDescent="0.3">
      <c r="I43" s="11" t="s">
        <v>66</v>
      </c>
      <c r="J43" s="11" t="s">
        <v>12</v>
      </c>
      <c r="K43" s="11" t="s">
        <v>81</v>
      </c>
      <c r="L43" s="11" t="s">
        <v>14</v>
      </c>
    </row>
    <row r="44" spans="9:12" x14ac:dyDescent="0.3">
      <c r="I44" s="11" t="s">
        <v>82</v>
      </c>
      <c r="J44" s="11" t="s">
        <v>82</v>
      </c>
      <c r="K44" s="11" t="s">
        <v>83</v>
      </c>
      <c r="L44" s="11" t="s">
        <v>14</v>
      </c>
    </row>
    <row r="45" spans="9:12" x14ac:dyDescent="0.3">
      <c r="I45" s="11" t="s">
        <v>84</v>
      </c>
      <c r="J45" s="11" t="s">
        <v>84</v>
      </c>
      <c r="K45" s="11" t="s">
        <v>85</v>
      </c>
      <c r="L45" s="11" t="s">
        <v>18</v>
      </c>
    </row>
    <row r="46" spans="9:12" x14ac:dyDescent="0.3">
      <c r="I46" s="11" t="s">
        <v>84</v>
      </c>
      <c r="J46" s="11" t="s">
        <v>84</v>
      </c>
      <c r="K46" s="11" t="s">
        <v>86</v>
      </c>
      <c r="L46" s="11" t="s">
        <v>18</v>
      </c>
    </row>
    <row r="47" spans="9:12" x14ac:dyDescent="0.3">
      <c r="I47" s="11" t="s">
        <v>84</v>
      </c>
      <c r="J47" s="11" t="s">
        <v>84</v>
      </c>
      <c r="K47" s="11" t="s">
        <v>87</v>
      </c>
      <c r="L47" s="11" t="s">
        <v>18</v>
      </c>
    </row>
    <row r="48" spans="9:12" x14ac:dyDescent="0.3">
      <c r="I48" s="11" t="s">
        <v>84</v>
      </c>
      <c r="J48" s="11" t="s">
        <v>84</v>
      </c>
      <c r="K48" s="11" t="s">
        <v>88</v>
      </c>
      <c r="L48" s="11" t="s">
        <v>18</v>
      </c>
    </row>
    <row r="49" spans="9:12" x14ac:dyDescent="0.3">
      <c r="I49" s="11" t="s">
        <v>5</v>
      </c>
      <c r="J49" s="11" t="s">
        <v>5</v>
      </c>
      <c r="K49" s="11" t="s">
        <v>90</v>
      </c>
      <c r="L49" s="11" t="s">
        <v>6</v>
      </c>
    </row>
    <row r="50" spans="9:12" x14ac:dyDescent="0.3">
      <c r="I50" s="11" t="s">
        <v>132</v>
      </c>
      <c r="J50" s="11" t="s">
        <v>10</v>
      </c>
      <c r="K50" s="11" t="s">
        <v>134</v>
      </c>
      <c r="L50" s="11" t="s">
        <v>18</v>
      </c>
    </row>
    <row r="51" spans="9:12" x14ac:dyDescent="0.3">
      <c r="I51" s="11" t="s">
        <v>132</v>
      </c>
      <c r="J51" s="11" t="s">
        <v>10</v>
      </c>
      <c r="K51" s="11" t="s">
        <v>135</v>
      </c>
      <c r="L51" s="11" t="s">
        <v>18</v>
      </c>
    </row>
    <row r="52" spans="9:12" x14ac:dyDescent="0.3">
      <c r="I52" s="11" t="s">
        <v>132</v>
      </c>
      <c r="J52" s="11" t="s">
        <v>10</v>
      </c>
      <c r="K52" s="11" t="s">
        <v>136</v>
      </c>
      <c r="L52" s="11" t="s">
        <v>18</v>
      </c>
    </row>
    <row r="53" spans="9:12" x14ac:dyDescent="0.3">
      <c r="I53" s="11" t="s">
        <v>133</v>
      </c>
      <c r="J53" s="11" t="s">
        <v>10</v>
      </c>
      <c r="K53" s="11" t="s">
        <v>137</v>
      </c>
      <c r="L53" s="11" t="s">
        <v>18</v>
      </c>
    </row>
    <row r="54" spans="9:12" x14ac:dyDescent="0.3">
      <c r="I54" s="11" t="s">
        <v>133</v>
      </c>
      <c r="J54" s="11" t="s">
        <v>10</v>
      </c>
      <c r="K54" s="11" t="s">
        <v>138</v>
      </c>
      <c r="L54" s="11" t="s">
        <v>159</v>
      </c>
    </row>
    <row r="55" spans="9:12" x14ac:dyDescent="0.3">
      <c r="I55" s="11" t="s">
        <v>133</v>
      </c>
      <c r="J55" s="11" t="s">
        <v>10</v>
      </c>
      <c r="K55" s="11" t="s">
        <v>139</v>
      </c>
      <c r="L55" s="11" t="s">
        <v>159</v>
      </c>
    </row>
    <row r="56" spans="9:12" x14ac:dyDescent="0.3">
      <c r="I56" s="11" t="s">
        <v>133</v>
      </c>
      <c r="J56" s="11" t="s">
        <v>10</v>
      </c>
      <c r="K56" s="11" t="s">
        <v>140</v>
      </c>
      <c r="L56" s="11" t="s">
        <v>159</v>
      </c>
    </row>
    <row r="57" spans="9:12" x14ac:dyDescent="0.3">
      <c r="I57" s="11" t="s">
        <v>132</v>
      </c>
      <c r="J57" s="11" t="s">
        <v>10</v>
      </c>
      <c r="K57" s="11" t="s">
        <v>141</v>
      </c>
      <c r="L57" s="11" t="s">
        <v>18</v>
      </c>
    </row>
    <row r="58" spans="9:12" x14ac:dyDescent="0.3">
      <c r="I58" s="11" t="s">
        <v>132</v>
      </c>
      <c r="J58" s="11" t="s">
        <v>10</v>
      </c>
      <c r="K58" s="11" t="s">
        <v>142</v>
      </c>
      <c r="L58" s="11" t="s">
        <v>18</v>
      </c>
    </row>
    <row r="59" spans="9:12" x14ac:dyDescent="0.3">
      <c r="I59" s="11" t="s">
        <v>132</v>
      </c>
      <c r="J59" s="11" t="s">
        <v>10</v>
      </c>
      <c r="K59" s="11" t="s">
        <v>143</v>
      </c>
      <c r="L59" s="11" t="s">
        <v>18</v>
      </c>
    </row>
    <row r="60" spans="9:12" x14ac:dyDescent="0.3">
      <c r="I60" s="11" t="s">
        <v>132</v>
      </c>
      <c r="J60" s="11" t="s">
        <v>10</v>
      </c>
      <c r="K60" s="11" t="s">
        <v>144</v>
      </c>
      <c r="L60" s="11" t="s">
        <v>18</v>
      </c>
    </row>
    <row r="61" spans="9:12" x14ac:dyDescent="0.3">
      <c r="I61" s="11" t="s">
        <v>132</v>
      </c>
      <c r="J61" s="11" t="s">
        <v>10</v>
      </c>
      <c r="K61" s="11" t="s">
        <v>145</v>
      </c>
      <c r="L61" s="11" t="s">
        <v>18</v>
      </c>
    </row>
    <row r="62" spans="9:12" x14ac:dyDescent="0.3">
      <c r="I62" s="11" t="s">
        <v>132</v>
      </c>
      <c r="J62" s="11" t="s">
        <v>10</v>
      </c>
      <c r="K62" s="11" t="s">
        <v>146</v>
      </c>
      <c r="L62" s="11" t="s">
        <v>11</v>
      </c>
    </row>
    <row r="63" spans="9:12" x14ac:dyDescent="0.3">
      <c r="I63" s="11" t="s">
        <v>132</v>
      </c>
      <c r="J63" s="11" t="s">
        <v>10</v>
      </c>
      <c r="K63" s="11" t="s">
        <v>147</v>
      </c>
      <c r="L63" s="11" t="s">
        <v>159</v>
      </c>
    </row>
    <row r="64" spans="9:12" x14ac:dyDescent="0.3">
      <c r="I64" s="11" t="s">
        <v>132</v>
      </c>
      <c r="J64" s="11" t="s">
        <v>10</v>
      </c>
      <c r="K64" s="11" t="s">
        <v>148</v>
      </c>
      <c r="L64" s="11" t="s">
        <v>11</v>
      </c>
    </row>
    <row r="65" spans="9:12" x14ac:dyDescent="0.3">
      <c r="I65" s="11" t="s">
        <v>132</v>
      </c>
      <c r="J65" s="11" t="s">
        <v>10</v>
      </c>
      <c r="K65" s="11" t="s">
        <v>149</v>
      </c>
      <c r="L65" s="11" t="s">
        <v>11</v>
      </c>
    </row>
    <row r="66" spans="9:12" x14ac:dyDescent="0.3">
      <c r="I66" s="11" t="s">
        <v>132</v>
      </c>
      <c r="J66" s="11" t="s">
        <v>10</v>
      </c>
      <c r="K66" s="11" t="s">
        <v>150</v>
      </c>
      <c r="L66" s="11" t="s">
        <v>11</v>
      </c>
    </row>
    <row r="67" spans="9:12" x14ac:dyDescent="0.3">
      <c r="I67" s="11" t="s">
        <v>132</v>
      </c>
      <c r="J67" s="11" t="s">
        <v>10</v>
      </c>
      <c r="K67" s="11" t="s">
        <v>151</v>
      </c>
      <c r="L67" s="11" t="s">
        <v>11</v>
      </c>
    </row>
    <row r="68" spans="9:12" x14ac:dyDescent="0.3">
      <c r="I68" s="11" t="s">
        <v>132</v>
      </c>
      <c r="J68" s="11" t="s">
        <v>10</v>
      </c>
      <c r="K68" s="11" t="s">
        <v>152</v>
      </c>
      <c r="L68" s="11" t="s">
        <v>11</v>
      </c>
    </row>
    <row r="69" spans="9:12" x14ac:dyDescent="0.3">
      <c r="I69" s="11" t="s">
        <v>132</v>
      </c>
      <c r="J69" s="11" t="s">
        <v>10</v>
      </c>
      <c r="K69" s="11" t="s">
        <v>153</v>
      </c>
      <c r="L69" s="11" t="s">
        <v>11</v>
      </c>
    </row>
    <row r="70" spans="9:12" x14ac:dyDescent="0.3">
      <c r="I70" s="11" t="s">
        <v>132</v>
      </c>
      <c r="J70" s="11" t="s">
        <v>10</v>
      </c>
      <c r="K70" s="11" t="s">
        <v>154</v>
      </c>
      <c r="L70" s="11" t="s">
        <v>11</v>
      </c>
    </row>
    <row r="71" spans="9:12" x14ac:dyDescent="0.3">
      <c r="I71" s="11" t="s">
        <v>132</v>
      </c>
      <c r="J71" s="11" t="s">
        <v>10</v>
      </c>
      <c r="K71" s="11" t="s">
        <v>155</v>
      </c>
      <c r="L71" s="11" t="s">
        <v>11</v>
      </c>
    </row>
    <row r="72" spans="9:12" x14ac:dyDescent="0.3">
      <c r="I72" s="11" t="s">
        <v>132</v>
      </c>
      <c r="J72" s="11" t="s">
        <v>10</v>
      </c>
      <c r="K72" s="11" t="s">
        <v>156</v>
      </c>
      <c r="L72" s="11" t="s">
        <v>18</v>
      </c>
    </row>
    <row r="73" spans="9:12" x14ac:dyDescent="0.3">
      <c r="I73" s="11" t="s">
        <v>10</v>
      </c>
      <c r="J73" s="11" t="s">
        <v>10</v>
      </c>
      <c r="K73" s="11" t="s">
        <v>157</v>
      </c>
      <c r="L73" s="11" t="s">
        <v>18</v>
      </c>
    </row>
    <row r="74" spans="9:12" x14ac:dyDescent="0.3">
      <c r="I74" s="11" t="s">
        <v>132</v>
      </c>
      <c r="J74" s="11" t="s">
        <v>10</v>
      </c>
      <c r="K74" s="11" t="s">
        <v>158</v>
      </c>
      <c r="L74" s="11" t="s">
        <v>18</v>
      </c>
    </row>
  </sheetData>
  <sheetProtection algorithmName="SHA-512" hashValue="TfyMLfpEQe14XcexLdHwCFQqewmSFdAWWu1pZCzCLmvYEZDv9qXYKFIAxmTQ3laHDUxhL9rfZXOcFRi2nbzjxg==" saltValue="YchjSmGqAUgDlQOh2dEMVQ==" spinCount="100000" sheet="1" objects="1" scenarios="1"/>
  <pageMargins left="0.7" right="0.7" top="0.75" bottom="0.75" header="0.3" footer="0.3"/>
  <tableParts count="4">
    <tablePart r:id="rId1"/>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FDEB5-139C-4E89-A2C5-2F7CA750E8DF}">
  <dimension ref="A1:E34"/>
  <sheetViews>
    <sheetView showGridLines="0" showRowColHeaders="0" tabSelected="1" zoomScale="97" workbookViewId="0">
      <selection activeCell="C7" sqref="C7"/>
    </sheetView>
  </sheetViews>
  <sheetFormatPr baseColWidth="10" defaultColWidth="0" defaultRowHeight="14.4" zeroHeight="1" x14ac:dyDescent="0.3"/>
  <cols>
    <col min="1" max="1" width="11.5546875" style="14" customWidth="1"/>
    <col min="2" max="2" width="61.5546875" style="14" customWidth="1"/>
    <col min="3" max="3" width="32.88671875" style="14" customWidth="1"/>
    <col min="4" max="4" width="58.44140625" style="14" customWidth="1"/>
    <col min="5" max="5" width="11.5546875" style="14" customWidth="1"/>
    <col min="6" max="16384" width="11.5546875" style="14" hidden="1"/>
  </cols>
  <sheetData>
    <row r="1" spans="2:4" x14ac:dyDescent="0.3"/>
    <row r="2" spans="2:4" ht="22.2" customHeight="1" x14ac:dyDescent="0.3">
      <c r="B2" s="51" t="s">
        <v>113</v>
      </c>
      <c r="C2" s="51"/>
      <c r="D2" s="51"/>
    </row>
    <row r="3" spans="2:4" x14ac:dyDescent="0.3">
      <c r="B3" s="51"/>
      <c r="C3" s="51"/>
      <c r="D3" s="51"/>
    </row>
    <row r="4" spans="2:4" ht="21" x14ac:dyDescent="0.4">
      <c r="B4" s="52" t="s">
        <v>108</v>
      </c>
      <c r="C4" s="52"/>
      <c r="D4" s="52"/>
    </row>
    <row r="5" spans="2:4" ht="18" x14ac:dyDescent="0.35">
      <c r="B5" s="53" t="s">
        <v>109</v>
      </c>
      <c r="C5" s="53"/>
      <c r="D5" s="53"/>
    </row>
    <row r="6" spans="2:4" x14ac:dyDescent="0.3"/>
    <row r="7" spans="2:4" ht="15.6" x14ac:dyDescent="0.3">
      <c r="B7" s="17" t="s">
        <v>28</v>
      </c>
      <c r="C7" s="43"/>
    </row>
    <row r="8" spans="2:4" ht="3" customHeight="1" x14ac:dyDescent="0.3">
      <c r="B8" s="17"/>
      <c r="C8" s="16"/>
    </row>
    <row r="9" spans="2:4" ht="15.6" x14ac:dyDescent="0.3">
      <c r="B9" s="17" t="s">
        <v>101</v>
      </c>
      <c r="C9" s="43"/>
    </row>
    <row r="10" spans="2:4" ht="3.6" customHeight="1" x14ac:dyDescent="0.3">
      <c r="B10" s="17"/>
      <c r="C10" s="16"/>
    </row>
    <row r="11" spans="2:4" ht="15.6" x14ac:dyDescent="0.3">
      <c r="B11" s="17" t="s">
        <v>100</v>
      </c>
      <c r="C11" s="43"/>
    </row>
    <row r="12" spans="2:4" ht="15.6" x14ac:dyDescent="0.3">
      <c r="B12" s="17"/>
      <c r="C12" s="16"/>
    </row>
    <row r="13" spans="2:4" ht="15.6" x14ac:dyDescent="0.3">
      <c r="B13" s="17" t="s">
        <v>104</v>
      </c>
      <c r="C13" s="43"/>
    </row>
    <row r="14" spans="2:4" ht="3.6" customHeight="1" x14ac:dyDescent="0.3">
      <c r="B14" s="17"/>
      <c r="C14" s="16"/>
    </row>
    <row r="15" spans="2:4" ht="15.6" x14ac:dyDescent="0.3">
      <c r="B15" s="17" t="s">
        <v>103</v>
      </c>
      <c r="C15" s="44"/>
      <c r="D15" s="15" t="s">
        <v>99</v>
      </c>
    </row>
    <row r="16" spans="2:4" ht="15.6" x14ac:dyDescent="0.3">
      <c r="B16" s="17"/>
      <c r="C16" s="16"/>
    </row>
    <row r="17" spans="2:4" ht="15.6" x14ac:dyDescent="0.3">
      <c r="B17" s="17"/>
      <c r="C17" s="16"/>
    </row>
    <row r="18" spans="2:4" ht="15.6" x14ac:dyDescent="0.3">
      <c r="B18" s="17" t="s">
        <v>105</v>
      </c>
      <c r="C18" s="43" t="s">
        <v>93</v>
      </c>
      <c r="D18" s="15" t="s">
        <v>91</v>
      </c>
    </row>
    <row r="19" spans="2:4" ht="3.6" customHeight="1" x14ac:dyDescent="0.3">
      <c r="B19" s="17"/>
      <c r="C19" s="16"/>
      <c r="D19" s="15"/>
    </row>
    <row r="20" spans="2:4" ht="15.6" x14ac:dyDescent="0.3">
      <c r="B20" s="17" t="s">
        <v>106</v>
      </c>
      <c r="C20" s="43"/>
    </row>
    <row r="21" spans="2:4" ht="3" customHeight="1" x14ac:dyDescent="0.3">
      <c r="B21" s="17"/>
      <c r="C21" s="16"/>
    </row>
    <row r="22" spans="2:4" ht="15.6" x14ac:dyDescent="0.3">
      <c r="B22" s="17" t="s">
        <v>107</v>
      </c>
      <c r="C22" s="43"/>
    </row>
    <row r="23" spans="2:4" ht="15.6" x14ac:dyDescent="0.3">
      <c r="B23" s="17"/>
      <c r="C23" s="16"/>
    </row>
    <row r="24" spans="2:4" ht="15.6" x14ac:dyDescent="0.3">
      <c r="B24" s="17" t="s">
        <v>102</v>
      </c>
      <c r="C24" s="43"/>
    </row>
    <row r="25" spans="2:4" ht="15.6" x14ac:dyDescent="0.3">
      <c r="B25" s="18"/>
    </row>
    <row r="26" spans="2:4" x14ac:dyDescent="0.3"/>
    <row r="27" spans="2:4" x14ac:dyDescent="0.3"/>
    <row r="28" spans="2:4" x14ac:dyDescent="0.3"/>
    <row r="29" spans="2:4" x14ac:dyDescent="0.3"/>
    <row r="30" spans="2:4" x14ac:dyDescent="0.3"/>
    <row r="31" spans="2:4" x14ac:dyDescent="0.3"/>
    <row r="32" spans="2:4" x14ac:dyDescent="0.3"/>
    <row r="33" s="14" customFormat="1" x14ac:dyDescent="0.3"/>
    <row r="34" s="14" customFormat="1" x14ac:dyDescent="0.3"/>
  </sheetData>
  <sheetProtection algorithmName="SHA-512" hashValue="/BuAsALhDUelYuuKSz11oOezCOu+lcM7VdETP2UpfYYHW2uwAaThUZhVKcJP8zBhljn9BJdU1VUscIADSp1a6A==" saltValue="fpbrbKPxidxobYqRgj/C3Q==" spinCount="100000" sheet="1" objects="1" scenarios="1"/>
  <mergeCells count="3">
    <mergeCell ref="B2:D3"/>
    <mergeCell ref="B4:D4"/>
    <mergeCell ref="B5:D5"/>
  </mergeCells>
  <conditionalFormatting sqref="B20:C22">
    <cfRule type="expression" dxfId="15" priority="1">
      <formula>IF($C$18="SI",TRUE,IF($C$18="",TRUE,FALSE))</formula>
    </cfRule>
  </conditionalFormatting>
  <dataValidations count="1">
    <dataValidation type="date" allowBlank="1" showInputMessage="1" showErrorMessage="1" sqref="C15" xr:uid="{F68A0E91-5D0E-42E0-A1B0-DA02FC80D2C2}">
      <formula1>TODAY()</formula1>
      <formula2>DATE(2100,1,1)</formula2>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1D9ABFC-CCFE-4FA3-A3A8-C1218A9A99B1}">
          <x14:formula1>
            <xm:f>Datos!$E$2:$E$4</xm:f>
          </x14:formula1>
          <xm:sqref>C24</xm:sqref>
        </x14:dataValidation>
        <x14:dataValidation type="list" allowBlank="1" showInputMessage="1" showErrorMessage="1" xr:uid="{4FE0024F-C7B5-4104-B531-5FC8C9E7593E}">
          <x14:formula1>
            <xm:f>Datos!$A$16:$A$17</xm:f>
          </x14:formula1>
          <xm:sqref>C18:C19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A1F91-C955-4643-A651-1F729A9C205D}">
  <dimension ref="A1:I71"/>
  <sheetViews>
    <sheetView showGridLines="0" showRowColHeaders="0" zoomScale="92" zoomScaleNormal="115" workbookViewId="0">
      <pane ySplit="13" topLeftCell="A14" activePane="bottomLeft" state="frozen"/>
      <selection pane="bottomLeft" activeCell="B13" sqref="B13"/>
    </sheetView>
  </sheetViews>
  <sheetFormatPr baseColWidth="10" defaultColWidth="0" defaultRowHeight="14.4" zeroHeight="1" x14ac:dyDescent="0.3"/>
  <cols>
    <col min="1" max="1" width="8.77734375" customWidth="1"/>
    <col min="2" max="2" width="19.5546875" customWidth="1"/>
    <col min="3" max="3" width="57.5546875" bestFit="1" customWidth="1"/>
    <col min="4" max="4" width="29.6640625" customWidth="1"/>
    <col min="5" max="5" width="25.88671875" customWidth="1"/>
    <col min="6" max="6" width="25" bestFit="1" customWidth="1"/>
    <col min="7" max="7" width="8.77734375" customWidth="1"/>
    <col min="8" max="9" width="0" hidden="1" customWidth="1"/>
    <col min="10" max="16384" width="8.77734375" hidden="1"/>
  </cols>
  <sheetData>
    <row r="1" spans="1:6" x14ac:dyDescent="0.3"/>
    <row r="2" spans="1:6" ht="14.4" customHeight="1" x14ac:dyDescent="0.3">
      <c r="A2" s="59" t="s">
        <v>94</v>
      </c>
      <c r="B2" s="59"/>
      <c r="C2" s="59"/>
      <c r="D2" s="59"/>
      <c r="E2" s="59"/>
    </row>
    <row r="3" spans="1:6" ht="14.55" customHeight="1" x14ac:dyDescent="0.3">
      <c r="A3" s="59"/>
      <c r="B3" s="59"/>
      <c r="C3" s="59"/>
      <c r="D3" s="59"/>
      <c r="E3" s="59"/>
    </row>
    <row r="4" spans="1:6" ht="13.2" customHeight="1" x14ac:dyDescent="0.3">
      <c r="A4" s="59"/>
      <c r="B4" s="59"/>
      <c r="C4" s="59"/>
      <c r="D4" s="59"/>
      <c r="E4" s="59"/>
    </row>
    <row r="5" spans="1:6" s="31" customFormat="1" ht="3" customHeight="1" x14ac:dyDescent="0.7">
      <c r="A5" s="30"/>
      <c r="B5" s="30"/>
      <c r="C5" s="30"/>
      <c r="D5" s="30"/>
      <c r="E5" s="30"/>
    </row>
    <row r="6" spans="1:6" ht="3" customHeight="1" x14ac:dyDescent="0.6">
      <c r="B6" s="32"/>
      <c r="C6" s="32"/>
      <c r="D6" s="32"/>
    </row>
    <row r="7" spans="1:6" s="56" customFormat="1" ht="32.4" customHeight="1" x14ac:dyDescent="0.3">
      <c r="A7"/>
      <c r="B7" s="50" t="s">
        <v>127</v>
      </c>
      <c r="C7" s="56" t="s">
        <v>128</v>
      </c>
    </row>
    <row r="8" spans="1:6" ht="2.4" customHeight="1" x14ac:dyDescent="0.3">
      <c r="B8" s="33"/>
      <c r="C8" s="33"/>
      <c r="D8" s="33"/>
      <c r="E8" s="33"/>
      <c r="F8" s="31"/>
    </row>
    <row r="9" spans="1:6" ht="21.6" customHeight="1" x14ac:dyDescent="0.35">
      <c r="B9" s="34" t="s">
        <v>30</v>
      </c>
      <c r="C9" s="35" t="str">
        <f>IF(Empresa!$C$7=0,"",Empresa!$C$7)</f>
        <v/>
      </c>
      <c r="E9" s="28" t="s">
        <v>112</v>
      </c>
    </row>
    <row r="10" spans="1:6" ht="21" x14ac:dyDescent="0.4">
      <c r="B10" s="34" t="s">
        <v>29</v>
      </c>
      <c r="C10" s="36" t="str">
        <f>IF(Empresa!$C$24=0,"",Empresa!$C$24)</f>
        <v/>
      </c>
      <c r="E10" s="28" t="s">
        <v>110</v>
      </c>
    </row>
    <row r="11" spans="1:6" ht="15.6" customHeight="1" x14ac:dyDescent="0.3">
      <c r="B11" s="34" t="s">
        <v>0</v>
      </c>
      <c r="C11" s="37">
        <v>2026</v>
      </c>
      <c r="E11" s="57" t="s">
        <v>111</v>
      </c>
    </row>
    <row r="12" spans="1:6" ht="14.4" customHeight="1" x14ac:dyDescent="0.3">
      <c r="E12" s="58"/>
    </row>
    <row r="13" spans="1:6" ht="28.8" x14ac:dyDescent="0.3">
      <c r="B13" s="46" t="s">
        <v>114</v>
      </c>
      <c r="C13" s="46" t="s">
        <v>1</v>
      </c>
      <c r="D13" s="20" t="s">
        <v>2</v>
      </c>
      <c r="E13" s="42" t="s">
        <v>27</v>
      </c>
    </row>
    <row r="14" spans="1:6" ht="15.6" x14ac:dyDescent="0.3">
      <c r="B14" s="64"/>
      <c r="C14" s="64"/>
      <c r="D14" s="21" t="str">
        <f>IFERROR(VLOOKUP($C14,Datos!$K:$L,2,0),"")</f>
        <v/>
      </c>
      <c r="E14" s="25"/>
      <c r="F14"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15" spans="1:6" ht="15.6" x14ac:dyDescent="0.3">
      <c r="B15" s="64"/>
      <c r="C15" s="64"/>
      <c r="D15" s="22" t="str">
        <f>IFERROR(VLOOKUP($C15,Datos!$K:$L,2,0),"")</f>
        <v/>
      </c>
      <c r="E15" s="25"/>
      <c r="F15"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16" spans="1:6" ht="15.6" x14ac:dyDescent="0.3">
      <c r="B16" s="64"/>
      <c r="C16" s="64"/>
      <c r="D16" s="21" t="str">
        <f>IFERROR(VLOOKUP($C16,Datos!$K:$L,2,0),"")</f>
        <v/>
      </c>
      <c r="E16" s="25"/>
      <c r="F16"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17" spans="2:6" ht="15.6" x14ac:dyDescent="0.3">
      <c r="B17" s="64"/>
      <c r="C17" s="64"/>
      <c r="D17" s="22" t="str">
        <f>IFERROR(VLOOKUP($C17,Datos!$K:$L,2,0),"")</f>
        <v/>
      </c>
      <c r="E17" s="25"/>
      <c r="F17"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18" spans="2:6" ht="15.6" x14ac:dyDescent="0.3">
      <c r="B18" s="64"/>
      <c r="C18" s="64"/>
      <c r="D18" s="21" t="str">
        <f>IFERROR(VLOOKUP($C18,Datos!$K:$L,2,0),"")</f>
        <v/>
      </c>
      <c r="E18" s="25"/>
      <c r="F18"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19" spans="2:6" ht="15.6" x14ac:dyDescent="0.3">
      <c r="B19" s="64"/>
      <c r="C19" s="64"/>
      <c r="D19" s="22" t="str">
        <f>IFERROR(VLOOKUP($C19,Datos!$K:$L,2,0),"")</f>
        <v/>
      </c>
      <c r="E19" s="25"/>
      <c r="F19"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20" spans="2:6" ht="15.6" x14ac:dyDescent="0.3">
      <c r="B20" s="64"/>
      <c r="C20" s="64"/>
      <c r="D20" s="21" t="str">
        <f>IFERROR(VLOOKUP($C20,Datos!$K:$L,2,0),"")</f>
        <v/>
      </c>
      <c r="E20" s="25"/>
      <c r="F20"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21" spans="2:6" ht="15.6" x14ac:dyDescent="0.3">
      <c r="B21" s="64"/>
      <c r="C21" s="64"/>
      <c r="D21" s="22" t="str">
        <f>IFERROR(VLOOKUP($C21,Datos!$K:$L,2,0),"")</f>
        <v/>
      </c>
      <c r="E21" s="25"/>
      <c r="F21"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22" spans="2:6" ht="15.6" x14ac:dyDescent="0.3">
      <c r="B22" s="64"/>
      <c r="C22" s="64"/>
      <c r="D22" s="21" t="str">
        <f>IFERROR(VLOOKUP($C22,Datos!$K:$L,2,0),"")</f>
        <v/>
      </c>
      <c r="E22" s="25"/>
      <c r="F22"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23" spans="2:6" ht="15.6" x14ac:dyDescent="0.3">
      <c r="B23" s="64"/>
      <c r="C23" s="64"/>
      <c r="D23" s="22" t="str">
        <f>IFERROR(VLOOKUP($C23,Datos!$K:$L,2,0),"")</f>
        <v/>
      </c>
      <c r="E23" s="25"/>
      <c r="F23"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24" spans="2:6" ht="15.6" x14ac:dyDescent="0.3">
      <c r="B24" s="64"/>
      <c r="C24" s="64"/>
      <c r="D24" s="21" t="str">
        <f>IFERROR(VLOOKUP($C24,Datos!$K:$L,2,0),"")</f>
        <v/>
      </c>
      <c r="E24" s="25"/>
      <c r="F24"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25" spans="2:6" ht="15.6" x14ac:dyDescent="0.3">
      <c r="B25" s="64"/>
      <c r="C25" s="64"/>
      <c r="D25" s="22" t="str">
        <f>IFERROR(VLOOKUP($C25,Datos!$K:$L,2,0),"")</f>
        <v/>
      </c>
      <c r="E25" s="25"/>
      <c r="F25"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26" spans="2:6" ht="15.6" x14ac:dyDescent="0.3">
      <c r="B26" s="64"/>
      <c r="C26" s="64"/>
      <c r="D26" s="21" t="str">
        <f>IFERROR(VLOOKUP($C26,Datos!$K:$L,2,0),"")</f>
        <v/>
      </c>
      <c r="E26" s="25"/>
      <c r="F26"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27" spans="2:6" ht="15.6" x14ac:dyDescent="0.3">
      <c r="B27" s="64"/>
      <c r="C27" s="64"/>
      <c r="D27" s="22" t="str">
        <f>IFERROR(VLOOKUP($C27,Datos!$K:$L,2,0),"")</f>
        <v/>
      </c>
      <c r="E27" s="25"/>
      <c r="F27"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28" spans="2:6" s="29" customFormat="1" ht="15.6" x14ac:dyDescent="0.3">
      <c r="B28" s="64"/>
      <c r="C28" s="64"/>
      <c r="D28" s="21" t="str">
        <f>IFERROR(VLOOKUP($C28,Datos!$K:$L,2,0),"")</f>
        <v/>
      </c>
      <c r="E28" s="25"/>
      <c r="F28"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29" spans="2:6" ht="15.6" x14ac:dyDescent="0.3">
      <c r="B29" s="64"/>
      <c r="C29" s="64"/>
      <c r="D29" s="22" t="str">
        <f>IFERROR(VLOOKUP($C29,Datos!$K:$L,2,0),"")</f>
        <v/>
      </c>
      <c r="E29" s="25"/>
      <c r="F29"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30" spans="2:6" ht="15.6" x14ac:dyDescent="0.3">
      <c r="B30" s="64"/>
      <c r="C30" s="64"/>
      <c r="D30" s="21" t="str">
        <f>IFERROR(VLOOKUP($C30,Datos!$K:$L,2,0),"")</f>
        <v/>
      </c>
      <c r="E30" s="25"/>
      <c r="F30"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31" spans="2:6" ht="15.6" x14ac:dyDescent="0.3">
      <c r="B31" s="64"/>
      <c r="C31" s="64"/>
      <c r="D31" s="22" t="str">
        <f>IFERROR(VLOOKUP($C31,Datos!$K:$L,2,0),"")</f>
        <v/>
      </c>
      <c r="E31" s="25"/>
      <c r="F31"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32" spans="2:6" ht="15.6" x14ac:dyDescent="0.3">
      <c r="B32" s="64"/>
      <c r="C32" s="64"/>
      <c r="D32" s="21" t="str">
        <f>IFERROR(VLOOKUP($C32,Datos!$K:$L,2,0),"")</f>
        <v/>
      </c>
      <c r="E32" s="25"/>
      <c r="F32"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33" spans="2:6" ht="15.6" x14ac:dyDescent="0.3">
      <c r="B33" s="64"/>
      <c r="C33" s="64"/>
      <c r="D33" s="22" t="str">
        <f>IFERROR(VLOOKUP($C33,Datos!$K:$L,2,0),"")</f>
        <v/>
      </c>
      <c r="E33" s="25"/>
      <c r="F33"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34" spans="2:6" ht="15.6" x14ac:dyDescent="0.3">
      <c r="B34" s="64"/>
      <c r="C34" s="64"/>
      <c r="D34" s="21" t="str">
        <f>IFERROR(VLOOKUP($C34,Datos!$K:$L,2,0),"")</f>
        <v/>
      </c>
      <c r="E34" s="25"/>
      <c r="F34"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35" spans="2:6" ht="15.6" x14ac:dyDescent="0.3">
      <c r="B35" s="64"/>
      <c r="C35" s="64"/>
      <c r="D35" s="22" t="str">
        <f>IFERROR(VLOOKUP($C35,Datos!$K:$L,2,0),"")</f>
        <v/>
      </c>
      <c r="E35" s="25"/>
      <c r="F35"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36" spans="2:6" ht="15.6" x14ac:dyDescent="0.3">
      <c r="B36" s="64"/>
      <c r="C36" s="64"/>
      <c r="D36" s="21" t="str">
        <f>IFERROR(VLOOKUP($C36,Datos!$K:$L,2,0),"")</f>
        <v/>
      </c>
      <c r="E36" s="25"/>
      <c r="F36"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37" spans="2:6" ht="15.6" x14ac:dyDescent="0.3">
      <c r="B37" s="64"/>
      <c r="C37" s="64"/>
      <c r="D37" s="22" t="str">
        <f>IFERROR(VLOOKUP($C37,Datos!$K:$L,2,0),"")</f>
        <v/>
      </c>
      <c r="E37" s="25"/>
      <c r="F37"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38" spans="2:6" ht="15.6" x14ac:dyDescent="0.3">
      <c r="B38" s="64"/>
      <c r="C38" s="64"/>
      <c r="D38" s="21" t="str">
        <f>IFERROR(VLOOKUP($C38,Datos!$K:$L,2,0),"")</f>
        <v/>
      </c>
      <c r="E38" s="25"/>
      <c r="F38"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39" spans="2:6" ht="15.6" x14ac:dyDescent="0.3">
      <c r="B39" s="64"/>
      <c r="C39" s="64"/>
      <c r="D39" s="22" t="str">
        <f>IFERROR(VLOOKUP($C39,Datos!$K:$L,2,0),"")</f>
        <v/>
      </c>
      <c r="E39" s="25"/>
      <c r="F39"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40" spans="2:6" ht="15.6" x14ac:dyDescent="0.3">
      <c r="B40" s="64"/>
      <c r="C40" s="64"/>
      <c r="D40" s="21" t="str">
        <f>IFERROR(VLOOKUP($C40,Datos!$K:$L,2,0),"")</f>
        <v/>
      </c>
      <c r="E40" s="25"/>
      <c r="F40"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41" spans="2:6" ht="15.6" x14ac:dyDescent="0.3">
      <c r="B41" s="64"/>
      <c r="C41" s="64"/>
      <c r="D41" s="22" t="str">
        <f>IFERROR(VLOOKUP($C41,Datos!$K:$L,2,0),"")</f>
        <v/>
      </c>
      <c r="E41" s="25"/>
      <c r="F41"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42" spans="2:6" ht="15.6" x14ac:dyDescent="0.3">
      <c r="B42" s="64"/>
      <c r="C42" s="64"/>
      <c r="D42" s="21" t="str">
        <f>IFERROR(VLOOKUP($C42,Datos!$K:$L,2,0),"")</f>
        <v/>
      </c>
      <c r="E42" s="25"/>
      <c r="F42"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43" spans="2:6" ht="15.6" x14ac:dyDescent="0.3">
      <c r="B43" s="64"/>
      <c r="C43" s="64"/>
      <c r="D43" s="22" t="str">
        <f>IFERROR(VLOOKUP($C43,Datos!$K:$L,2,0),"")</f>
        <v/>
      </c>
      <c r="E43" s="25"/>
      <c r="F43"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44" spans="2:6" ht="15.6" x14ac:dyDescent="0.3">
      <c r="B44" s="64"/>
      <c r="C44" s="64"/>
      <c r="D44" s="21" t="str">
        <f>IFERROR(VLOOKUP($C44,Datos!$K:$L,2,0),"")</f>
        <v/>
      </c>
      <c r="E44" s="25"/>
      <c r="F44"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45" spans="2:6" ht="15" customHeight="1" x14ac:dyDescent="0.3">
      <c r="B45" s="64"/>
      <c r="C45" s="64"/>
      <c r="D45" s="22" t="str">
        <f>IFERROR(VLOOKUP($C45,Datos!$K:$L,2,0),"")</f>
        <v/>
      </c>
      <c r="E45" s="25"/>
      <c r="F45"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46" spans="2:6" ht="15.6" x14ac:dyDescent="0.3">
      <c r="B46" s="64"/>
      <c r="C46" s="64"/>
      <c r="D46" s="21" t="str">
        <f>IFERROR(VLOOKUP($C46,Datos!$K:$L,2,0),"")</f>
        <v/>
      </c>
      <c r="E46" s="25"/>
      <c r="F46"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47" spans="2:6" ht="15.6" x14ac:dyDescent="0.3">
      <c r="B47" s="64"/>
      <c r="C47" s="64"/>
      <c r="D47" s="22" t="str">
        <f>IFERROR(VLOOKUP($C47,Datos!$K:$L,2,0),"")</f>
        <v/>
      </c>
      <c r="E47" s="25"/>
      <c r="F47"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48" spans="2:6" ht="15.6" x14ac:dyDescent="0.3">
      <c r="B48" s="64"/>
      <c r="C48" s="64"/>
      <c r="D48" s="21" t="str">
        <f>IFERROR(VLOOKUP($C48,Datos!$K:$L,2,0),"")</f>
        <v/>
      </c>
      <c r="E48" s="25"/>
      <c r="F48"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49" spans="2:6" ht="15.6" x14ac:dyDescent="0.3">
      <c r="B49" s="64"/>
      <c r="C49" s="64"/>
      <c r="D49" s="22" t="str">
        <f>IFERROR(VLOOKUP($C49,Datos!$K:$L,2,0),"")</f>
        <v/>
      </c>
      <c r="E49" s="25"/>
      <c r="F49"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50" spans="2:6" ht="15.6" x14ac:dyDescent="0.3">
      <c r="B50" s="64"/>
      <c r="C50" s="64"/>
      <c r="D50" s="21" t="str">
        <f>IFERROR(VLOOKUP($C50,Datos!$K:$L,2,0),"")</f>
        <v/>
      </c>
      <c r="E50" s="25"/>
      <c r="F50"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51" spans="2:6" ht="15.6" x14ac:dyDescent="0.3">
      <c r="B51" s="64"/>
      <c r="C51" s="64"/>
      <c r="D51" s="22" t="str">
        <f>IFERROR(VLOOKUP($C51,Datos!$K:$L,2,0),"")</f>
        <v/>
      </c>
      <c r="E51" s="25"/>
      <c r="F51"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52" spans="2:6" ht="15.6" x14ac:dyDescent="0.3">
      <c r="B52" s="64"/>
      <c r="C52" s="64"/>
      <c r="D52" s="21" t="str">
        <f>IFERROR(VLOOKUP($C52,Datos!$K:$L,2,0),"")</f>
        <v/>
      </c>
      <c r="E52" s="25"/>
      <c r="F52"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53" spans="2:6" ht="15.6" x14ac:dyDescent="0.3">
      <c r="B53" s="64"/>
      <c r="C53" s="64"/>
      <c r="D53" s="22" t="str">
        <f>IFERROR(VLOOKUP($C53,Datos!$K:$L,2,0),"")</f>
        <v/>
      </c>
      <c r="E53" s="25"/>
      <c r="F53" s="28" t="str">
        <f>IF(Table2[[#This Row],[Medicamento (Principio Activo)]]="CODEINA","Cantidad en Kilos de codeína",
IF(Table2[[#This Row],[Presentación]]= "Comprimidos (mg)","Cantidad en unidades de comprimidos",
IF(Table2[[#This Row],[Presentación]]= "Ampolla (mg/2mL)","Cantidad en unidades de Ampollas",
IF(Table2[[#This Row],[Presentación]]= "Parches (25 mcg/min)(4.2 mg)","Cantidad en unidades de Parches",
IF(Table2[[#This Row],[Presentación]]= "Parches (50 mcg/min)(8.4 mg)","Cantidad en unidades de Parches",
IF(Table2[[#This Row],[Presentación]]= "Parches (100 mcg/min)(16.8 mg)","Cantidad en unidades de Parches",
IF(Table2[[#This Row],[Presentación]]= "Ampolla (mg/mL)","Cantidad en unidades de Ampollas",
IF(Table2[[#This Row],[Presentación]]= "Tableta (mg)","Cantidad en unidades de Tabletas",
IF(Table2[[#This Row],[Presentación]]="Cápsula (mg)","Cantidad en unidades de Cápsulas","")))))))))</f>
        <v/>
      </c>
    </row>
    <row r="54" spans="2:6" x14ac:dyDescent="0.3"/>
    <row r="55" spans="2:6" ht="39.6" customHeight="1" x14ac:dyDescent="0.4">
      <c r="B55" s="54" t="s">
        <v>130</v>
      </c>
      <c r="C55" s="55"/>
      <c r="D55" s="55"/>
      <c r="E55" s="55"/>
    </row>
    <row r="58" spans="2:6" x14ac:dyDescent="0.3"/>
    <row r="65" customFormat="1" hidden="1" x14ac:dyDescent="0.3"/>
    <row r="66" customFormat="1" hidden="1" x14ac:dyDescent="0.3"/>
    <row r="67" customFormat="1" hidden="1" x14ac:dyDescent="0.3"/>
    <row r="68" customFormat="1" hidden="1" x14ac:dyDescent="0.3"/>
    <row r="69" customFormat="1" hidden="1" x14ac:dyDescent="0.3"/>
    <row r="70" customFormat="1" ht="15" hidden="1" customHeight="1" x14ac:dyDescent="0.3"/>
    <row r="71" customFormat="1" ht="15" hidden="1" customHeight="1" x14ac:dyDescent="0.3"/>
  </sheetData>
  <sheetProtection algorithmName="SHA-512" hashValue="GKLsWHQVhrH/2SZZWpvN8plpCg76//MQBa9ZqOZ3Mwta3w2k+9ekmMcZ4hFP0qkyf8SOURE9ITzCNYGGCpDYEA==" saltValue="oe13tkTIkgpsLhYeqlL22g==" spinCount="100000" sheet="1" objects="1" scenarios="1" sort="0" autoFilter="0"/>
  <mergeCells count="4">
    <mergeCell ref="B55:E55"/>
    <mergeCell ref="C7:XFD7"/>
    <mergeCell ref="E11:E12"/>
    <mergeCell ref="A2:E4"/>
  </mergeCells>
  <dataValidations count="2">
    <dataValidation type="list" allowBlank="1" showInputMessage="1" showErrorMessage="1" sqref="C14:C53" xr:uid="{BC36E064-163F-4720-998D-FAD009285EFA}">
      <formula1>INDIRECT($B14)</formula1>
    </dataValidation>
    <dataValidation type="whole" operator="greaterThanOrEqual" allowBlank="1" showInputMessage="1" showErrorMessage="1" sqref="E14:E53" xr:uid="{D3C9C6B2-A1A4-4FFC-BF8D-9858ABFE26B4}">
      <formula1>0</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37DF9B73-CF7F-4883-A0EE-52EA76C6C0B9}">
          <x14:formula1>
            <xm:f>Datos!$N$1:$U$1</xm:f>
          </x14:formula1>
          <xm:sqref>B14:B53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A77D7-3C5B-4745-94F7-B8143E9EB2F4}">
  <dimension ref="A1:I71"/>
  <sheetViews>
    <sheetView showGridLines="0" showRowColHeaders="0" zoomScale="83" zoomScaleNormal="115" workbookViewId="0">
      <pane ySplit="13" topLeftCell="A14" activePane="bottomLeft" state="frozen"/>
      <selection pane="bottomLeft" activeCell="E54" sqref="E54"/>
    </sheetView>
  </sheetViews>
  <sheetFormatPr baseColWidth="10" defaultColWidth="0" defaultRowHeight="14.4" customHeight="1" zeroHeight="1" x14ac:dyDescent="0.3"/>
  <cols>
    <col min="1" max="1" width="8.77734375" customWidth="1"/>
    <col min="2" max="2" width="22" customWidth="1"/>
    <col min="3" max="3" width="57.5546875" bestFit="1" customWidth="1"/>
    <col min="4" max="4" width="29.6640625" customWidth="1"/>
    <col min="5" max="5" width="25.88671875" customWidth="1"/>
    <col min="6" max="6" width="25" bestFit="1" customWidth="1"/>
    <col min="7" max="7" width="8.77734375" customWidth="1"/>
    <col min="8" max="9" width="0" hidden="1" customWidth="1"/>
    <col min="10" max="16384" width="8.77734375" hidden="1"/>
  </cols>
  <sheetData>
    <row r="1" spans="1:6" x14ac:dyDescent="0.3"/>
    <row r="2" spans="1:6" ht="14.4" customHeight="1" x14ac:dyDescent="0.3">
      <c r="A2" s="60" t="s">
        <v>116</v>
      </c>
      <c r="B2" s="60"/>
      <c r="C2" s="60"/>
      <c r="D2" s="60"/>
      <c r="E2" s="60"/>
    </row>
    <row r="3" spans="1:6" ht="14.55" customHeight="1" x14ac:dyDescent="0.3">
      <c r="A3" s="60"/>
      <c r="B3" s="60"/>
      <c r="C3" s="60"/>
      <c r="D3" s="60"/>
      <c r="E3" s="60"/>
    </row>
    <row r="4" spans="1:6" ht="13.2" customHeight="1" x14ac:dyDescent="0.3">
      <c r="A4" s="60"/>
      <c r="B4" s="60"/>
      <c r="C4" s="60"/>
      <c r="D4" s="60"/>
      <c r="E4" s="60"/>
    </row>
    <row r="5" spans="1:6" s="31" customFormat="1" ht="3" customHeight="1" x14ac:dyDescent="0.7">
      <c r="A5" s="30"/>
      <c r="B5" s="30"/>
      <c r="C5" s="30"/>
      <c r="D5" s="30"/>
      <c r="E5" s="30"/>
    </row>
    <row r="6" spans="1:6" ht="3" customHeight="1" x14ac:dyDescent="0.6">
      <c r="B6" s="32"/>
      <c r="C6" s="32"/>
      <c r="D6" s="32"/>
    </row>
    <row r="7" spans="1:6" ht="33" customHeight="1" x14ac:dyDescent="0.3">
      <c r="B7" s="50" t="s">
        <v>127</v>
      </c>
      <c r="C7" s="56" t="s">
        <v>129</v>
      </c>
      <c r="D7" s="56"/>
      <c r="E7" s="56"/>
      <c r="F7" s="56"/>
    </row>
    <row r="8" spans="1:6" ht="2.4" customHeight="1" x14ac:dyDescent="0.3">
      <c r="B8" s="33"/>
      <c r="C8" s="33"/>
      <c r="D8" s="33"/>
      <c r="E8" s="33"/>
      <c r="F8" s="31"/>
    </row>
    <row r="9" spans="1:6" ht="21.6" customHeight="1" x14ac:dyDescent="0.35">
      <c r="B9" s="34" t="s">
        <v>30</v>
      </c>
      <c r="C9" s="35" t="str">
        <f>IF(Empresa!$C$7=0,"",Empresa!$C$7)</f>
        <v/>
      </c>
      <c r="E9" s="28" t="s">
        <v>112</v>
      </c>
    </row>
    <row r="10" spans="1:6" ht="21" x14ac:dyDescent="0.4">
      <c r="B10" s="34" t="s">
        <v>29</v>
      </c>
      <c r="C10" s="36" t="str">
        <f>IF(Empresa!$C$24=0,"",Empresa!$C$24)</f>
        <v/>
      </c>
      <c r="E10" s="28" t="s">
        <v>110</v>
      </c>
    </row>
    <row r="11" spans="1:6" ht="15.6" customHeight="1" x14ac:dyDescent="0.3">
      <c r="B11" s="34" t="s">
        <v>0</v>
      </c>
      <c r="C11" s="37">
        <v>2026</v>
      </c>
      <c r="E11" s="57" t="s">
        <v>111</v>
      </c>
    </row>
    <row r="12" spans="1:6" ht="14.4" customHeight="1" x14ac:dyDescent="0.3">
      <c r="E12" s="58"/>
    </row>
    <row r="13" spans="1:6" ht="28.8" x14ac:dyDescent="0.3">
      <c r="B13" s="20" t="s">
        <v>26</v>
      </c>
      <c r="C13" s="20" t="s">
        <v>1</v>
      </c>
      <c r="D13" s="20" t="s">
        <v>2</v>
      </c>
      <c r="E13" s="41" t="s">
        <v>115</v>
      </c>
    </row>
    <row r="14" spans="1:6" ht="15.6" x14ac:dyDescent="0.3">
      <c r="B14" s="21" t="str">
        <f>IF(Table2[[#This Row],[Medicamento (Principio Activo)]]=0,"",Table2[[#This Row],[Medicamento (Principio Activo)]])</f>
        <v/>
      </c>
      <c r="C14" s="21" t="str">
        <f>IF(Table2[[#This Row],[Marca Comercial]]=0,"",Table2[[#This Row],[Marca Comercial]])</f>
        <v/>
      </c>
      <c r="D14" s="21" t="str">
        <f>IFERROR(VLOOKUP($C14,Datos!$K:$L,2,0),"")</f>
        <v/>
      </c>
      <c r="E14" s="23"/>
      <c r="F14"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15" spans="1:6" ht="15.6" x14ac:dyDescent="0.3">
      <c r="B15" s="22" t="str">
        <f>IF(Table2[[#This Row],[Medicamento (Principio Activo)]]=0,"",Table2[[#This Row],[Medicamento (Principio Activo)]])</f>
        <v/>
      </c>
      <c r="C15" s="22" t="str">
        <f>IF(Table2[[#This Row],[Marca Comercial]]=0,"",Table2[[#This Row],[Marca Comercial]])</f>
        <v/>
      </c>
      <c r="D15" s="22" t="str">
        <f>IFERROR(VLOOKUP($C15,Datos!$K:$L,2,0),"")</f>
        <v/>
      </c>
      <c r="E15" s="24"/>
      <c r="F15"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16" spans="1:6" ht="15.6" x14ac:dyDescent="0.3">
      <c r="B16" s="21" t="str">
        <f>IF(Table2[[#This Row],[Medicamento (Principio Activo)]]=0,"",Table2[[#This Row],[Medicamento (Principio Activo)]])</f>
        <v/>
      </c>
      <c r="C16" s="21" t="str">
        <f>IF(Table2[[#This Row],[Marca Comercial]]=0,"",Table2[[#This Row],[Marca Comercial]])</f>
        <v/>
      </c>
      <c r="D16" s="21" t="str">
        <f>IFERROR(VLOOKUP($C16,Datos!$K:$L,2,0),"")</f>
        <v/>
      </c>
      <c r="E16" s="23"/>
      <c r="F16"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17" spans="2:6" ht="15.6" x14ac:dyDescent="0.3">
      <c r="B17" s="22" t="str">
        <f>IF(Table2[[#This Row],[Medicamento (Principio Activo)]]=0,"",Table2[[#This Row],[Medicamento (Principio Activo)]])</f>
        <v/>
      </c>
      <c r="C17" s="22" t="str">
        <f>IF(Table2[[#This Row],[Marca Comercial]]=0,"",Table2[[#This Row],[Marca Comercial]])</f>
        <v/>
      </c>
      <c r="D17" s="22" t="str">
        <f>IFERROR(VLOOKUP($C17,Datos!$K:$L,2,0),"")</f>
        <v/>
      </c>
      <c r="E17" s="24"/>
      <c r="F17"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18" spans="2:6" ht="15.6" x14ac:dyDescent="0.3">
      <c r="B18" s="21" t="str">
        <f>IF(Table2[[#This Row],[Medicamento (Principio Activo)]]=0,"",Table2[[#This Row],[Medicamento (Principio Activo)]])</f>
        <v/>
      </c>
      <c r="C18" s="21" t="str">
        <f>IF(Table2[[#This Row],[Marca Comercial]]=0,"",Table2[[#This Row],[Marca Comercial]])</f>
        <v/>
      </c>
      <c r="D18" s="21" t="str">
        <f>IFERROR(VLOOKUP($C18,Datos!$K:$L,2,0),"")</f>
        <v/>
      </c>
      <c r="E18" s="23"/>
      <c r="F18"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19" spans="2:6" ht="15.6" x14ac:dyDescent="0.3">
      <c r="B19" s="22" t="str">
        <f>IF(Table2[[#This Row],[Medicamento (Principio Activo)]]=0,"",Table2[[#This Row],[Medicamento (Principio Activo)]])</f>
        <v/>
      </c>
      <c r="C19" s="22" t="str">
        <f>IF(Table2[[#This Row],[Marca Comercial]]=0,"",Table2[[#This Row],[Marca Comercial]])</f>
        <v/>
      </c>
      <c r="D19" s="22" t="str">
        <f>IFERROR(VLOOKUP($C19,Datos!$K:$L,2,0),"")</f>
        <v/>
      </c>
      <c r="E19" s="24"/>
      <c r="F19"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20" spans="2:6" ht="15.6" x14ac:dyDescent="0.3">
      <c r="B20" s="21" t="str">
        <f>IF(Table2[[#This Row],[Medicamento (Principio Activo)]]=0,"",Table2[[#This Row],[Medicamento (Principio Activo)]])</f>
        <v/>
      </c>
      <c r="C20" s="21" t="str">
        <f>IF(Table2[[#This Row],[Marca Comercial]]=0,"",Table2[[#This Row],[Marca Comercial]])</f>
        <v/>
      </c>
      <c r="D20" s="21" t="str">
        <f>IFERROR(VLOOKUP($C20,Datos!$K:$L,2,0),"")</f>
        <v/>
      </c>
      <c r="E20" s="23"/>
      <c r="F20"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21" spans="2:6" ht="15.6" x14ac:dyDescent="0.3">
      <c r="B21" s="22" t="str">
        <f>IF(Table2[[#This Row],[Medicamento (Principio Activo)]]=0,"",Table2[[#This Row],[Medicamento (Principio Activo)]])</f>
        <v/>
      </c>
      <c r="C21" s="22" t="str">
        <f>IF(Table2[[#This Row],[Marca Comercial]]=0,"",Table2[[#This Row],[Marca Comercial]])</f>
        <v/>
      </c>
      <c r="D21" s="22" t="str">
        <f>IFERROR(VLOOKUP($C21,Datos!$K:$L,2,0),"")</f>
        <v/>
      </c>
      <c r="E21" s="24"/>
      <c r="F21"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22" spans="2:6" ht="15.6" x14ac:dyDescent="0.3">
      <c r="B22" s="21" t="str">
        <f>IF(Table2[[#This Row],[Medicamento (Principio Activo)]]=0,"",Table2[[#This Row],[Medicamento (Principio Activo)]])</f>
        <v/>
      </c>
      <c r="C22" s="21" t="str">
        <f>IF(Table2[[#This Row],[Marca Comercial]]=0,"",Table2[[#This Row],[Marca Comercial]])</f>
        <v/>
      </c>
      <c r="D22" s="21" t="str">
        <f>IFERROR(VLOOKUP($C22,Datos!$K:$L,2,0),"")</f>
        <v/>
      </c>
      <c r="E22" s="23"/>
      <c r="F22"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23" spans="2:6" ht="15.6" x14ac:dyDescent="0.3">
      <c r="B23" s="22" t="str">
        <f>IF(Table2[[#This Row],[Medicamento (Principio Activo)]]=0,"",Table2[[#This Row],[Medicamento (Principio Activo)]])</f>
        <v/>
      </c>
      <c r="C23" s="22" t="str">
        <f>IF(Table2[[#This Row],[Marca Comercial]]=0,"",Table2[[#This Row],[Marca Comercial]])</f>
        <v/>
      </c>
      <c r="D23" s="22" t="str">
        <f>IFERROR(VLOOKUP($C23,Datos!$K:$L,2,0),"")</f>
        <v/>
      </c>
      <c r="E23" s="24"/>
      <c r="F23"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24" spans="2:6" ht="15.6" x14ac:dyDescent="0.3">
      <c r="B24" s="21" t="str">
        <f>IF(Table2[[#This Row],[Medicamento (Principio Activo)]]=0,"",Table2[[#This Row],[Medicamento (Principio Activo)]])</f>
        <v/>
      </c>
      <c r="C24" s="21" t="str">
        <f>IF(Table2[[#This Row],[Marca Comercial]]=0,"",Table2[[#This Row],[Marca Comercial]])</f>
        <v/>
      </c>
      <c r="D24" s="21" t="str">
        <f>IFERROR(VLOOKUP($C24,Datos!$K:$L,2,0),"")</f>
        <v/>
      </c>
      <c r="E24" s="23"/>
      <c r="F24"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25" spans="2:6" ht="15.6" x14ac:dyDescent="0.3">
      <c r="B25" s="22" t="str">
        <f>IF(Table2[[#This Row],[Medicamento (Principio Activo)]]=0,"",Table2[[#This Row],[Medicamento (Principio Activo)]])</f>
        <v/>
      </c>
      <c r="C25" s="22" t="str">
        <f>IF(Table2[[#This Row],[Marca Comercial]]=0,"",Table2[[#This Row],[Marca Comercial]])</f>
        <v/>
      </c>
      <c r="D25" s="22" t="str">
        <f>IFERROR(VLOOKUP($C25,Datos!$K:$L,2,0),"")</f>
        <v/>
      </c>
      <c r="E25" s="24"/>
      <c r="F25"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26" spans="2:6" ht="15.6" x14ac:dyDescent="0.3">
      <c r="B26" s="21" t="str">
        <f>IF(Table2[[#This Row],[Medicamento (Principio Activo)]]=0,"",Table2[[#This Row],[Medicamento (Principio Activo)]])</f>
        <v/>
      </c>
      <c r="C26" s="21" t="str">
        <f>IF(Table2[[#This Row],[Marca Comercial]]=0,"",Table2[[#This Row],[Marca Comercial]])</f>
        <v/>
      </c>
      <c r="D26" s="21" t="str">
        <f>IFERROR(VLOOKUP($C26,Datos!$K:$L,2,0),"")</f>
        <v/>
      </c>
      <c r="E26" s="23"/>
      <c r="F26"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27" spans="2:6" ht="15.6" x14ac:dyDescent="0.3">
      <c r="B27" s="22" t="str">
        <f>IF(Table2[[#This Row],[Medicamento (Principio Activo)]]=0,"",Table2[[#This Row],[Medicamento (Principio Activo)]])</f>
        <v/>
      </c>
      <c r="C27" s="22" t="str">
        <f>IF(Table2[[#This Row],[Marca Comercial]]=0,"",Table2[[#This Row],[Marca Comercial]])</f>
        <v/>
      </c>
      <c r="D27" s="22" t="str">
        <f>IFERROR(VLOOKUP($C27,Datos!$K:$L,2,0),"")</f>
        <v/>
      </c>
      <c r="E27" s="24"/>
      <c r="F27"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28" spans="2:6" ht="15.6" x14ac:dyDescent="0.3">
      <c r="B28" s="21" t="str">
        <f>IF(Table2[[#This Row],[Medicamento (Principio Activo)]]=0,"",Table2[[#This Row],[Medicamento (Principio Activo)]])</f>
        <v/>
      </c>
      <c r="C28" s="21" t="str">
        <f>IF(Table2[[#This Row],[Marca Comercial]]=0,"",Table2[[#This Row],[Marca Comercial]])</f>
        <v/>
      </c>
      <c r="D28" s="21" t="str">
        <f>IFERROR(VLOOKUP($C28,Datos!$K:$L,2,0),"")</f>
        <v/>
      </c>
      <c r="E28" s="23"/>
      <c r="F28"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29" spans="2:6" ht="15.6" x14ac:dyDescent="0.3">
      <c r="B29" s="22" t="str">
        <f>IF(Table2[[#This Row],[Medicamento (Principio Activo)]]=0,"",Table2[[#This Row],[Medicamento (Principio Activo)]])</f>
        <v/>
      </c>
      <c r="C29" s="22" t="str">
        <f>IF(Table2[[#This Row],[Marca Comercial]]=0,"",Table2[[#This Row],[Marca Comercial]])</f>
        <v/>
      </c>
      <c r="D29" s="22" t="str">
        <f>IFERROR(VLOOKUP($C29,Datos!$K:$L,2,0),"")</f>
        <v/>
      </c>
      <c r="E29" s="24"/>
      <c r="F29"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30" spans="2:6" ht="15.6" x14ac:dyDescent="0.3">
      <c r="B30" s="21" t="str">
        <f>IF(Table2[[#This Row],[Medicamento (Principio Activo)]]=0,"",Table2[[#This Row],[Medicamento (Principio Activo)]])</f>
        <v/>
      </c>
      <c r="C30" s="21" t="str">
        <f>IF(Table2[[#This Row],[Marca Comercial]]=0,"",Table2[[#This Row],[Marca Comercial]])</f>
        <v/>
      </c>
      <c r="D30" s="21" t="str">
        <f>IFERROR(VLOOKUP($C30,Datos!$K:$L,2,0),"")</f>
        <v/>
      </c>
      <c r="E30" s="23"/>
      <c r="F30"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31" spans="2:6" ht="15.6" x14ac:dyDescent="0.3">
      <c r="B31" s="22" t="str">
        <f>IF(Table2[[#This Row],[Medicamento (Principio Activo)]]=0,"",Table2[[#This Row],[Medicamento (Principio Activo)]])</f>
        <v/>
      </c>
      <c r="C31" s="22" t="str">
        <f>IF(Table2[[#This Row],[Marca Comercial]]=0,"",Table2[[#This Row],[Marca Comercial]])</f>
        <v/>
      </c>
      <c r="D31" s="22" t="str">
        <f>IFERROR(VLOOKUP($C31,Datos!$K:$L,2,0),"")</f>
        <v/>
      </c>
      <c r="E31" s="24"/>
      <c r="F31"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32" spans="2:6" ht="15.6" x14ac:dyDescent="0.3">
      <c r="B32" s="21" t="str">
        <f>IF(Table2[[#This Row],[Medicamento (Principio Activo)]]=0,"",Table2[[#This Row],[Medicamento (Principio Activo)]])</f>
        <v/>
      </c>
      <c r="C32" s="21" t="str">
        <f>IF(Table2[[#This Row],[Marca Comercial]]=0,"",Table2[[#This Row],[Marca Comercial]])</f>
        <v/>
      </c>
      <c r="D32" s="21" t="str">
        <f>IFERROR(VLOOKUP($C32,Datos!$K:$L,2,0),"")</f>
        <v/>
      </c>
      <c r="E32" s="23"/>
      <c r="F32"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33" spans="2:6" ht="15.6" x14ac:dyDescent="0.3">
      <c r="B33" s="22" t="str">
        <f>IF(Table2[[#This Row],[Medicamento (Principio Activo)]]=0,"",Table2[[#This Row],[Medicamento (Principio Activo)]])</f>
        <v/>
      </c>
      <c r="C33" s="22" t="str">
        <f>IF(Table2[[#This Row],[Marca Comercial]]=0,"",Table2[[#This Row],[Marca Comercial]])</f>
        <v/>
      </c>
      <c r="D33" s="22" t="str">
        <f>IFERROR(VLOOKUP($C33,Datos!$K:$L,2,0),"")</f>
        <v/>
      </c>
      <c r="E33" s="24"/>
      <c r="F33"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34" spans="2:6" ht="15.6" x14ac:dyDescent="0.3">
      <c r="B34" s="21" t="str">
        <f>IF(Table2[[#This Row],[Medicamento (Principio Activo)]]=0,"",Table2[[#This Row],[Medicamento (Principio Activo)]])</f>
        <v/>
      </c>
      <c r="C34" s="21" t="str">
        <f>IF(Table2[[#This Row],[Marca Comercial]]=0,"",Table2[[#This Row],[Marca Comercial]])</f>
        <v/>
      </c>
      <c r="D34" s="21" t="str">
        <f>IFERROR(VLOOKUP($C34,Datos!$K:$L,2,0),"")</f>
        <v/>
      </c>
      <c r="E34" s="23"/>
      <c r="F34"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35" spans="2:6" ht="15.6" x14ac:dyDescent="0.3">
      <c r="B35" s="22" t="str">
        <f>IF(Table2[[#This Row],[Medicamento (Principio Activo)]]=0,"",Table2[[#This Row],[Medicamento (Principio Activo)]])</f>
        <v/>
      </c>
      <c r="C35" s="22" t="str">
        <f>IF(Table2[[#This Row],[Marca Comercial]]=0,"",Table2[[#This Row],[Marca Comercial]])</f>
        <v/>
      </c>
      <c r="D35" s="22" t="str">
        <f>IFERROR(VLOOKUP($C35,Datos!$K:$L,2,0),"")</f>
        <v/>
      </c>
      <c r="E35" s="24"/>
      <c r="F35"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36" spans="2:6" s="29" customFormat="1" ht="15.6" x14ac:dyDescent="0.3">
      <c r="B36" s="21" t="str">
        <f>IF(Table2[[#This Row],[Medicamento (Principio Activo)]]=0,"",Table2[[#This Row],[Medicamento (Principio Activo)]])</f>
        <v/>
      </c>
      <c r="C36" s="21" t="str">
        <f>IF(Table2[[#This Row],[Marca Comercial]]=0,"",Table2[[#This Row],[Marca Comercial]])</f>
        <v/>
      </c>
      <c r="D36" s="21" t="str">
        <f>IFERROR(VLOOKUP($C36,Datos!$K:$L,2,0),"")</f>
        <v/>
      </c>
      <c r="E36" s="23"/>
      <c r="F36"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37" spans="2:6" ht="15.6" x14ac:dyDescent="0.3">
      <c r="B37" s="22" t="str">
        <f>IF(Table2[[#This Row],[Medicamento (Principio Activo)]]=0,"",Table2[[#This Row],[Medicamento (Principio Activo)]])</f>
        <v/>
      </c>
      <c r="C37" s="22" t="str">
        <f>IF(Table2[[#This Row],[Marca Comercial]]=0,"",Table2[[#This Row],[Marca Comercial]])</f>
        <v/>
      </c>
      <c r="D37" s="22" t="str">
        <f>IFERROR(VLOOKUP($C37,Datos!$K:$L,2,0),"")</f>
        <v/>
      </c>
      <c r="E37" s="24"/>
      <c r="F37"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38" spans="2:6" ht="15.6" x14ac:dyDescent="0.3">
      <c r="B38" s="21" t="str">
        <f>IF(Table2[[#This Row],[Medicamento (Principio Activo)]]=0,"",Table2[[#This Row],[Medicamento (Principio Activo)]])</f>
        <v/>
      </c>
      <c r="C38" s="21" t="str">
        <f>IF(Table2[[#This Row],[Marca Comercial]]=0,"",Table2[[#This Row],[Marca Comercial]])</f>
        <v/>
      </c>
      <c r="D38" s="21" t="str">
        <f>IFERROR(VLOOKUP($C38,Datos!$K:$L,2,0),"")</f>
        <v/>
      </c>
      <c r="E38" s="23"/>
      <c r="F38"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39" spans="2:6" ht="15.6" x14ac:dyDescent="0.3">
      <c r="B39" s="22" t="str">
        <f>IF(Table2[[#This Row],[Medicamento (Principio Activo)]]=0,"",Table2[[#This Row],[Medicamento (Principio Activo)]])</f>
        <v/>
      </c>
      <c r="C39" s="22" t="str">
        <f>IF(Table2[[#This Row],[Marca Comercial]]=0,"",Table2[[#This Row],[Marca Comercial]])</f>
        <v/>
      </c>
      <c r="D39" s="22" t="str">
        <f>IFERROR(VLOOKUP($C39,Datos!$K:$L,2,0),"")</f>
        <v/>
      </c>
      <c r="E39" s="24"/>
      <c r="F39"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40" spans="2:6" ht="15.6" x14ac:dyDescent="0.3">
      <c r="B40" s="21" t="str">
        <f>IF(Table2[[#This Row],[Medicamento (Principio Activo)]]=0,"",Table2[[#This Row],[Medicamento (Principio Activo)]])</f>
        <v/>
      </c>
      <c r="C40" s="21" t="str">
        <f>IF(Table2[[#This Row],[Marca Comercial]]=0,"",Table2[[#This Row],[Marca Comercial]])</f>
        <v/>
      </c>
      <c r="D40" s="21" t="str">
        <f>IFERROR(VLOOKUP($C40,Datos!$K:$L,2,0),"")</f>
        <v/>
      </c>
      <c r="E40" s="23"/>
      <c r="F40"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41" spans="2:6" ht="15.6" x14ac:dyDescent="0.3">
      <c r="B41" s="22" t="str">
        <f>IF(Table2[[#This Row],[Medicamento (Principio Activo)]]=0,"",Table2[[#This Row],[Medicamento (Principio Activo)]])</f>
        <v/>
      </c>
      <c r="C41" s="22" t="str">
        <f>IF(Table2[[#This Row],[Marca Comercial]]=0,"",Table2[[#This Row],[Marca Comercial]])</f>
        <v/>
      </c>
      <c r="D41" s="22" t="str">
        <f>IFERROR(VLOOKUP($C41,Datos!$K:$L,2,0),"")</f>
        <v/>
      </c>
      <c r="E41" s="24"/>
      <c r="F41"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42" spans="2:6" ht="15.6" x14ac:dyDescent="0.3">
      <c r="B42" s="21" t="str">
        <f>IF(Table2[[#This Row],[Medicamento (Principio Activo)]]=0,"",Table2[[#This Row],[Medicamento (Principio Activo)]])</f>
        <v/>
      </c>
      <c r="C42" s="21" t="str">
        <f>IF(Table2[[#This Row],[Marca Comercial]]=0,"",Table2[[#This Row],[Marca Comercial]])</f>
        <v/>
      </c>
      <c r="D42" s="21" t="str">
        <f>IFERROR(VLOOKUP($C42,Datos!$K:$L,2,0),"")</f>
        <v/>
      </c>
      <c r="E42" s="23"/>
      <c r="F42"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43" spans="2:6" ht="15.6" x14ac:dyDescent="0.3">
      <c r="B43" s="22" t="str">
        <f>IF(Table2[[#This Row],[Medicamento (Principio Activo)]]=0,"",Table2[[#This Row],[Medicamento (Principio Activo)]])</f>
        <v/>
      </c>
      <c r="C43" s="22" t="str">
        <f>IF(Table2[[#This Row],[Marca Comercial]]=0,"",Table2[[#This Row],[Marca Comercial]])</f>
        <v/>
      </c>
      <c r="D43" s="22" t="str">
        <f>IFERROR(VLOOKUP($C43,Datos!$K:$L,2,0),"")</f>
        <v/>
      </c>
      <c r="E43" s="24"/>
      <c r="F43"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44" spans="2:6" ht="15" customHeight="1" x14ac:dyDescent="0.3">
      <c r="B44" s="21" t="str">
        <f>IF(Table2[[#This Row],[Medicamento (Principio Activo)]]=0,"",Table2[[#This Row],[Medicamento (Principio Activo)]])</f>
        <v/>
      </c>
      <c r="C44" s="21" t="str">
        <f>IF(Table2[[#This Row],[Marca Comercial]]=0,"",Table2[[#This Row],[Marca Comercial]])</f>
        <v/>
      </c>
      <c r="D44" s="21" t="str">
        <f>IFERROR(VLOOKUP($C44,Datos!$K:$L,2,0),"")</f>
        <v/>
      </c>
      <c r="E44" s="23"/>
      <c r="F44"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45" spans="2:6" ht="15.6" x14ac:dyDescent="0.3">
      <c r="B45" s="22" t="str">
        <f>IF(Table2[[#This Row],[Medicamento (Principio Activo)]]=0,"",Table2[[#This Row],[Medicamento (Principio Activo)]])</f>
        <v/>
      </c>
      <c r="C45" s="22" t="str">
        <f>IF(Table2[[#This Row],[Marca Comercial]]=0,"",Table2[[#This Row],[Marca Comercial]])</f>
        <v/>
      </c>
      <c r="D45" s="22" t="str">
        <f>IFERROR(VLOOKUP($C45,Datos!$K:$L,2,0),"")</f>
        <v/>
      </c>
      <c r="E45" s="24"/>
      <c r="F45"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46" spans="2:6" ht="15.6" x14ac:dyDescent="0.3">
      <c r="B46" s="21" t="str">
        <f>IF(Table2[[#This Row],[Medicamento (Principio Activo)]]=0,"",Table2[[#This Row],[Medicamento (Principio Activo)]])</f>
        <v/>
      </c>
      <c r="C46" s="21" t="str">
        <f>IF(Table2[[#This Row],[Marca Comercial]]=0,"",Table2[[#This Row],[Marca Comercial]])</f>
        <v/>
      </c>
      <c r="D46" s="21" t="str">
        <f>IFERROR(VLOOKUP($C46,Datos!$K:$L,2,0),"")</f>
        <v/>
      </c>
      <c r="E46" s="23"/>
      <c r="F46"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47" spans="2:6" ht="15.6" x14ac:dyDescent="0.3">
      <c r="B47" s="22" t="str">
        <f>IF(Table2[[#This Row],[Medicamento (Principio Activo)]]=0,"",Table2[[#This Row],[Medicamento (Principio Activo)]])</f>
        <v/>
      </c>
      <c r="C47" s="22" t="str">
        <f>IF(Table2[[#This Row],[Marca Comercial]]=0,"",Table2[[#This Row],[Marca Comercial]])</f>
        <v/>
      </c>
      <c r="D47" s="22" t="str">
        <f>IFERROR(VLOOKUP($C47,Datos!$K:$L,2,0),"")</f>
        <v/>
      </c>
      <c r="E47" s="24"/>
      <c r="F47"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48" spans="2:6" ht="15.6" x14ac:dyDescent="0.3">
      <c r="B48" s="21" t="str">
        <f>IF(Table2[[#This Row],[Medicamento (Principio Activo)]]=0,"",Table2[[#This Row],[Medicamento (Principio Activo)]])</f>
        <v/>
      </c>
      <c r="C48" s="21" t="str">
        <f>IF(Table2[[#This Row],[Marca Comercial]]=0,"",Table2[[#This Row],[Marca Comercial]])</f>
        <v/>
      </c>
      <c r="D48" s="21" t="str">
        <f>IFERROR(VLOOKUP($C48,Datos!$K:$L,2,0),"")</f>
        <v/>
      </c>
      <c r="E48" s="23"/>
      <c r="F48"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49" spans="2:6" ht="15.6" x14ac:dyDescent="0.3">
      <c r="B49" s="22" t="str">
        <f>IF(Table2[[#This Row],[Medicamento (Principio Activo)]]=0,"",Table2[[#This Row],[Medicamento (Principio Activo)]])</f>
        <v/>
      </c>
      <c r="C49" s="22" t="str">
        <f>IF(Table2[[#This Row],[Marca Comercial]]=0,"",Table2[[#This Row],[Marca Comercial]])</f>
        <v/>
      </c>
      <c r="D49" s="22" t="str">
        <f>IFERROR(VLOOKUP($C49,Datos!$K:$L,2,0),"")</f>
        <v/>
      </c>
      <c r="E49" s="24"/>
      <c r="F49"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50" spans="2:6" ht="15.6" x14ac:dyDescent="0.3">
      <c r="B50" s="21" t="str">
        <f>IF(Table2[[#This Row],[Medicamento (Principio Activo)]]=0,"",Table2[[#This Row],[Medicamento (Principio Activo)]])</f>
        <v/>
      </c>
      <c r="C50" s="21" t="str">
        <f>IF(Table2[[#This Row],[Marca Comercial]]=0,"",Table2[[#This Row],[Marca Comercial]])</f>
        <v/>
      </c>
      <c r="D50" s="21" t="str">
        <f>IFERROR(VLOOKUP($C50,Datos!$K:$L,2,0),"")</f>
        <v/>
      </c>
      <c r="E50" s="23"/>
      <c r="F50"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51" spans="2:6" ht="15.6" x14ac:dyDescent="0.3">
      <c r="B51" s="22" t="str">
        <f>IF(Table2[[#This Row],[Medicamento (Principio Activo)]]=0,"",Table2[[#This Row],[Medicamento (Principio Activo)]])</f>
        <v/>
      </c>
      <c r="C51" s="22" t="str">
        <f>IF(Table2[[#This Row],[Marca Comercial]]=0,"",Table2[[#This Row],[Marca Comercial]])</f>
        <v/>
      </c>
      <c r="D51" s="22" t="str">
        <f>IFERROR(VLOOKUP($C51,Datos!$K:$L,2,0),"")</f>
        <v/>
      </c>
      <c r="E51" s="24"/>
      <c r="F51"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52" spans="2:6" ht="15.6" x14ac:dyDescent="0.3">
      <c r="B52" s="21" t="str">
        <f>IF(Table2[[#This Row],[Medicamento (Principio Activo)]]=0,"",Table2[[#This Row],[Medicamento (Principio Activo)]])</f>
        <v/>
      </c>
      <c r="C52" s="21" t="str">
        <f>IF(Table2[[#This Row],[Marca Comercial]]=0,"",Table2[[#This Row],[Marca Comercial]])</f>
        <v/>
      </c>
      <c r="D52" s="21" t="str">
        <f>IFERROR(VLOOKUP($C52,Datos!$K:$L,2,0),"")</f>
        <v/>
      </c>
      <c r="E52" s="23"/>
      <c r="F52"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53" spans="2:6" ht="15.6" x14ac:dyDescent="0.3">
      <c r="B53" s="22" t="str">
        <f>IF(Table2[[#This Row],[Medicamento (Principio Activo)]]=0,"",Table2[[#This Row],[Medicamento (Principio Activo)]])</f>
        <v/>
      </c>
      <c r="C53" s="22" t="str">
        <f>IF(Table2[[#This Row],[Marca Comercial]]=0,"",Table2[[#This Row],[Marca Comercial]])</f>
        <v/>
      </c>
      <c r="D53" s="22" t="str">
        <f>IFERROR(VLOOKUP($C53,Datos!$K:$L,2,0),"")</f>
        <v/>
      </c>
      <c r="E53" s="24"/>
      <c r="F53" s="28"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
IF(Table212[[#This Row],[Presentación]]="Cápsula (mg)","Cantidad en unidades de Cápsulas","")))))))))</f>
        <v/>
      </c>
    </row>
    <row r="54" spans="2:6" ht="15.6" x14ac:dyDescent="0.3">
      <c r="B54" s="29"/>
      <c r="C54" s="29"/>
      <c r="D54" s="29"/>
      <c r="E54" s="47"/>
    </row>
    <row r="55" spans="2:6" ht="23.4" x14ac:dyDescent="0.45">
      <c r="B55" s="61" t="s">
        <v>121</v>
      </c>
      <c r="C55" s="61"/>
      <c r="D55" s="61"/>
      <c r="E55" s="61"/>
    </row>
    <row r="65" customFormat="1" ht="14.4" customHeight="1" x14ac:dyDescent="0.3"/>
    <row r="70" customFormat="1" ht="15" hidden="1" customHeight="1" x14ac:dyDescent="0.3"/>
    <row r="71" customFormat="1" ht="15" hidden="1" customHeight="1" x14ac:dyDescent="0.3"/>
  </sheetData>
  <sheetProtection algorithmName="SHA-512" hashValue="NgjC4nRoLAZ9qzEJ6TJk/NlYbhKzVyRPB82hA8fTqCbmoQIjMb/iyyhVoFWcgZuNx3d0xNZCDyfp3BiMosKEQw==" saltValue="XeBd5urcuJUZ3grJEYhi7w==" spinCount="100000" sheet="1" objects="1" scenarios="1" sort="0" autoFilter="0"/>
  <mergeCells count="4">
    <mergeCell ref="A2:E4"/>
    <mergeCell ref="E11:E12"/>
    <mergeCell ref="B55:E55"/>
    <mergeCell ref="C7:F7"/>
  </mergeCells>
  <phoneticPr fontId="19" type="noConversion"/>
  <dataValidations count="1">
    <dataValidation type="whole" operator="greaterThanOrEqual" allowBlank="1" showInputMessage="1" showErrorMessage="1" sqref="E14:E54" xr:uid="{0CEC7BCE-2EC7-46C1-9449-CA5C9CDDED49}">
      <formula1>0</formula1>
    </dataValidation>
  </dataValidations>
  <pageMargins left="0.7" right="0.7" top="0.75" bottom="0.75" header="0.3" footer="0.3"/>
  <pageSetup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3A472-0FA1-42FD-8786-A7E8216F4401}">
  <dimension ref="A1:I72"/>
  <sheetViews>
    <sheetView showGridLines="0" showRowColHeaders="0" zoomScale="91" zoomScaleNormal="115" workbookViewId="0">
      <pane ySplit="13" topLeftCell="A14" activePane="bottomLeft" state="frozen"/>
      <selection pane="bottomLeft" activeCell="B14" sqref="B14"/>
    </sheetView>
  </sheetViews>
  <sheetFormatPr baseColWidth="10" defaultColWidth="0" defaultRowHeight="14.4" customHeight="1" zeroHeight="1" x14ac:dyDescent="0.3"/>
  <cols>
    <col min="1" max="1" width="8.77734375" customWidth="1"/>
    <col min="2" max="2" width="19.5546875" customWidth="1"/>
    <col min="3" max="3" width="57.5546875" bestFit="1" customWidth="1"/>
    <col min="4" max="4" width="29.6640625" customWidth="1"/>
    <col min="5" max="5" width="25.88671875" customWidth="1"/>
    <col min="6" max="6" width="25" bestFit="1" customWidth="1"/>
    <col min="7" max="7" width="8.77734375" customWidth="1"/>
    <col min="8" max="9" width="0" hidden="1" customWidth="1"/>
    <col min="10" max="16384" width="8.77734375" hidden="1"/>
  </cols>
  <sheetData>
    <row r="1" spans="1:6" x14ac:dyDescent="0.3"/>
    <row r="2" spans="1:6" ht="14.4" customHeight="1" x14ac:dyDescent="0.3">
      <c r="A2" s="59" t="s">
        <v>117</v>
      </c>
      <c r="B2" s="59"/>
      <c r="C2" s="59"/>
      <c r="D2" s="59"/>
      <c r="E2" s="59"/>
    </row>
    <row r="3" spans="1:6" ht="14.55" customHeight="1" x14ac:dyDescent="0.3">
      <c r="A3" s="59"/>
      <c r="B3" s="59"/>
      <c r="C3" s="59"/>
      <c r="D3" s="59"/>
      <c r="E3" s="59"/>
    </row>
    <row r="4" spans="1:6" ht="13.2" customHeight="1" x14ac:dyDescent="0.3">
      <c r="A4" s="59"/>
      <c r="B4" s="59"/>
      <c r="C4" s="59"/>
      <c r="D4" s="59"/>
      <c r="E4" s="59"/>
    </row>
    <row r="5" spans="1:6" s="31" customFormat="1" ht="3" customHeight="1" x14ac:dyDescent="0.7">
      <c r="A5" s="30"/>
      <c r="B5" s="30"/>
      <c r="C5" s="30"/>
      <c r="D5" s="30"/>
      <c r="E5" s="30"/>
    </row>
    <row r="6" spans="1:6" ht="3" customHeight="1" x14ac:dyDescent="0.6">
      <c r="B6" s="32"/>
      <c r="C6" s="32"/>
      <c r="D6" s="32"/>
    </row>
    <row r="7" spans="1:6" s="56" customFormat="1" ht="31.2" customHeight="1" x14ac:dyDescent="0.3">
      <c r="A7"/>
      <c r="B7" s="48" t="s">
        <v>122</v>
      </c>
      <c r="C7" s="56" t="s">
        <v>126</v>
      </c>
    </row>
    <row r="8" spans="1:6" ht="2.4" customHeight="1" x14ac:dyDescent="0.3">
      <c r="B8" s="33"/>
      <c r="C8" s="33" t="s">
        <v>125</v>
      </c>
      <c r="D8" s="33"/>
      <c r="E8" s="33"/>
      <c r="F8" s="31"/>
    </row>
    <row r="9" spans="1:6" ht="21.6" customHeight="1" x14ac:dyDescent="0.35">
      <c r="B9" s="39" t="s">
        <v>30</v>
      </c>
      <c r="C9" s="35" t="str">
        <f>IF(Empresa!$C$7=0,"",Empresa!$C$7)</f>
        <v/>
      </c>
      <c r="E9" s="28" t="s">
        <v>112</v>
      </c>
    </row>
    <row r="10" spans="1:6" ht="21" x14ac:dyDescent="0.4">
      <c r="B10" s="39" t="s">
        <v>29</v>
      </c>
      <c r="C10" s="36" t="str">
        <f>IF(Empresa!$C$24=0,"",Empresa!$C$24)</f>
        <v/>
      </c>
      <c r="E10" s="28" t="s">
        <v>110</v>
      </c>
    </row>
    <row r="11" spans="1:6" ht="15.6" customHeight="1" x14ac:dyDescent="0.3">
      <c r="B11" s="39" t="s">
        <v>118</v>
      </c>
      <c r="C11" s="37">
        <v>2024</v>
      </c>
      <c r="E11" s="57" t="s">
        <v>111</v>
      </c>
    </row>
    <row r="12" spans="1:6" ht="14.4" customHeight="1" x14ac:dyDescent="0.3">
      <c r="E12" s="58"/>
    </row>
    <row r="13" spans="1:6" ht="28.8" x14ac:dyDescent="0.3">
      <c r="B13" s="40" t="s">
        <v>114</v>
      </c>
      <c r="C13" s="40" t="s">
        <v>1</v>
      </c>
      <c r="D13" s="20" t="s">
        <v>2</v>
      </c>
      <c r="E13" s="40" t="s">
        <v>124</v>
      </c>
    </row>
    <row r="14" spans="1:6" ht="15.6" x14ac:dyDescent="0.3">
      <c r="B14" s="26"/>
      <c r="C14" s="45"/>
      <c r="D14" s="21" t="str">
        <f>IFERROR(VLOOKUP($C14,Datos!$K:$L,2,0),"")</f>
        <v/>
      </c>
      <c r="E14" s="26"/>
      <c r="F14"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15" spans="1:6" ht="15.6" x14ac:dyDescent="0.3">
      <c r="B15" s="24"/>
      <c r="C15" s="19"/>
      <c r="D15" s="22" t="str">
        <f>IFERROR(VLOOKUP($C15,Datos!$K:$L,2,0),"")</f>
        <v/>
      </c>
      <c r="E15" s="24"/>
      <c r="F15"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16" spans="1:6" ht="15.6" x14ac:dyDescent="0.3">
      <c r="B16" s="26"/>
      <c r="C16" s="45"/>
      <c r="D16" s="21" t="str">
        <f>IFERROR(VLOOKUP($C16,Datos!$K:$L,2,0),"")</f>
        <v/>
      </c>
      <c r="E16" s="26"/>
      <c r="F16"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17" spans="2:6" ht="15.6" x14ac:dyDescent="0.3">
      <c r="B17" s="24"/>
      <c r="C17" s="19"/>
      <c r="D17" s="22" t="str">
        <f>IFERROR(VLOOKUP($C17,Datos!$K:$L,2,0),"")</f>
        <v/>
      </c>
      <c r="E17" s="24"/>
      <c r="F17"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18" spans="2:6" ht="15.6" x14ac:dyDescent="0.3">
      <c r="B18" s="26"/>
      <c r="C18" s="45"/>
      <c r="D18" s="21" t="str">
        <f>IFERROR(VLOOKUP($C18,Datos!$K:$L,2,0),"")</f>
        <v/>
      </c>
      <c r="E18" s="26"/>
      <c r="F18"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19" spans="2:6" ht="15.6" x14ac:dyDescent="0.3">
      <c r="B19" s="24"/>
      <c r="C19" s="19"/>
      <c r="D19" s="22" t="str">
        <f>IFERROR(VLOOKUP($C19,Datos!$K:$L,2,0),"")</f>
        <v/>
      </c>
      <c r="E19" s="24"/>
      <c r="F19"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20" spans="2:6" ht="15.6" x14ac:dyDescent="0.3">
      <c r="B20" s="26"/>
      <c r="C20" s="45"/>
      <c r="D20" s="21" t="str">
        <f>IFERROR(VLOOKUP($C20,Datos!$K:$L,2,0),"")</f>
        <v/>
      </c>
      <c r="E20" s="26"/>
      <c r="F20"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21" spans="2:6" ht="15.6" x14ac:dyDescent="0.3">
      <c r="B21" s="24"/>
      <c r="C21" s="19"/>
      <c r="D21" s="22" t="str">
        <f>IFERROR(VLOOKUP($C21,Datos!$K:$L,2,0),"")</f>
        <v/>
      </c>
      <c r="E21" s="24"/>
      <c r="F21"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22" spans="2:6" ht="15.6" x14ac:dyDescent="0.3">
      <c r="B22" s="26"/>
      <c r="C22" s="45"/>
      <c r="D22" s="21" t="str">
        <f>IFERROR(VLOOKUP($C22,Datos!$K:$L,2,0),"")</f>
        <v/>
      </c>
      <c r="E22" s="26"/>
      <c r="F22"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23" spans="2:6" ht="15.6" x14ac:dyDescent="0.3">
      <c r="B23" s="24"/>
      <c r="C23" s="19"/>
      <c r="D23" s="22" t="str">
        <f>IFERROR(VLOOKUP($C23,Datos!$K:$L,2,0),"")</f>
        <v/>
      </c>
      <c r="E23" s="24"/>
      <c r="F23"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24" spans="2:6" ht="15.6" x14ac:dyDescent="0.3">
      <c r="B24" s="26"/>
      <c r="C24" s="45"/>
      <c r="D24" s="21" t="str">
        <f>IFERROR(VLOOKUP($C24,Datos!$K:$L,2,0),"")</f>
        <v/>
      </c>
      <c r="E24" s="26"/>
      <c r="F24"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25" spans="2:6" ht="15.6" x14ac:dyDescent="0.3">
      <c r="B25" s="24"/>
      <c r="C25" s="19"/>
      <c r="D25" s="22" t="str">
        <f>IFERROR(VLOOKUP($C25,Datos!$K:$L,2,0),"")</f>
        <v/>
      </c>
      <c r="E25" s="24"/>
      <c r="F25"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26" spans="2:6" ht="15.6" x14ac:dyDescent="0.3">
      <c r="B26" s="26"/>
      <c r="C26" s="45"/>
      <c r="D26" s="21" t="str">
        <f>IFERROR(VLOOKUP($C26,Datos!$K:$L,2,0),"")</f>
        <v/>
      </c>
      <c r="E26" s="26"/>
      <c r="F26"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27" spans="2:6" ht="15.6" x14ac:dyDescent="0.3">
      <c r="B27" s="24"/>
      <c r="C27" s="19"/>
      <c r="D27" s="22" t="str">
        <f>IFERROR(VLOOKUP($C27,Datos!$K:$L,2,0),"")</f>
        <v/>
      </c>
      <c r="E27" s="24"/>
      <c r="F27"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28" spans="2:6" ht="15.6" x14ac:dyDescent="0.3">
      <c r="B28" s="26"/>
      <c r="C28" s="45"/>
      <c r="D28" s="21" t="str">
        <f>IFERROR(VLOOKUP($C28,Datos!$K:$L,2,0),"")</f>
        <v/>
      </c>
      <c r="E28" s="26"/>
      <c r="F28"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29" spans="2:6" ht="15.6" x14ac:dyDescent="0.3">
      <c r="B29" s="24"/>
      <c r="C29" s="19"/>
      <c r="D29" s="22" t="str">
        <f>IFERROR(VLOOKUP($C29,Datos!$K:$L,2,0),"")</f>
        <v/>
      </c>
      <c r="E29" s="24"/>
      <c r="F29"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30" spans="2:6" ht="15.6" x14ac:dyDescent="0.3">
      <c r="B30" s="26"/>
      <c r="C30" s="45"/>
      <c r="D30" s="21" t="str">
        <f>IFERROR(VLOOKUP($C30,Datos!$K:$L,2,0),"")</f>
        <v/>
      </c>
      <c r="E30" s="26"/>
      <c r="F30"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31" spans="2:6" ht="15.6" x14ac:dyDescent="0.3">
      <c r="B31" s="24"/>
      <c r="C31" s="19"/>
      <c r="D31" s="22" t="str">
        <f>IFERROR(VLOOKUP($C31,Datos!$K:$L,2,0),"")</f>
        <v/>
      </c>
      <c r="E31" s="24"/>
      <c r="F31"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32" spans="2:6" ht="15.6" x14ac:dyDescent="0.3">
      <c r="B32" s="26"/>
      <c r="C32" s="45"/>
      <c r="D32" s="21" t="str">
        <f>IFERROR(VLOOKUP($C32,Datos!$K:$L,2,0),"")</f>
        <v/>
      </c>
      <c r="E32" s="26"/>
      <c r="F32"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33" spans="2:6" ht="15.6" x14ac:dyDescent="0.3">
      <c r="B33" s="24"/>
      <c r="C33" s="19"/>
      <c r="D33" s="22" t="str">
        <f>IFERROR(VLOOKUP($C33,Datos!$K:$L,2,0),"")</f>
        <v/>
      </c>
      <c r="E33" s="24"/>
      <c r="F33"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34" spans="2:6" ht="15.6" x14ac:dyDescent="0.3">
      <c r="B34" s="26"/>
      <c r="C34" s="45"/>
      <c r="D34" s="21" t="str">
        <f>IFERROR(VLOOKUP($C34,Datos!$K:$L,2,0),"")</f>
        <v/>
      </c>
      <c r="E34" s="26"/>
      <c r="F34"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35" spans="2:6" ht="15.6" x14ac:dyDescent="0.3">
      <c r="B35" s="24"/>
      <c r="C35" s="19"/>
      <c r="D35" s="22" t="str">
        <f>IFERROR(VLOOKUP($C35,Datos!$K:$L,2,0),"")</f>
        <v/>
      </c>
      <c r="E35" s="24"/>
      <c r="F35"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36" spans="2:6" ht="15.6" x14ac:dyDescent="0.3">
      <c r="B36" s="26"/>
      <c r="C36" s="45"/>
      <c r="D36" s="21" t="str">
        <f>IFERROR(VLOOKUP($C36,Datos!$K:$L,2,0),"")</f>
        <v/>
      </c>
      <c r="E36" s="26"/>
      <c r="F36"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37" spans="2:6" s="29" customFormat="1" ht="15.6" x14ac:dyDescent="0.3">
      <c r="B37" s="24"/>
      <c r="C37" s="19"/>
      <c r="D37" s="22" t="str">
        <f>IFERROR(VLOOKUP($C37,Datos!$K:$L,2,0),"")</f>
        <v/>
      </c>
      <c r="E37" s="24"/>
      <c r="F37"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38" spans="2:6" ht="15.6" x14ac:dyDescent="0.3">
      <c r="B38" s="26"/>
      <c r="C38" s="45"/>
      <c r="D38" s="21" t="str">
        <f>IFERROR(VLOOKUP($C38,Datos!$K:$L,2,0),"")</f>
        <v/>
      </c>
      <c r="E38" s="26"/>
      <c r="F38"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39" spans="2:6" ht="15.6" x14ac:dyDescent="0.3">
      <c r="B39" s="24"/>
      <c r="C39" s="19"/>
      <c r="D39" s="22" t="str">
        <f>IFERROR(VLOOKUP($C39,Datos!$K:$L,2,0),"")</f>
        <v/>
      </c>
      <c r="E39" s="24"/>
      <c r="F39"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40" spans="2:6" ht="15.6" x14ac:dyDescent="0.3">
      <c r="B40" s="26"/>
      <c r="C40" s="45"/>
      <c r="D40" s="21" t="str">
        <f>IFERROR(VLOOKUP($C40,Datos!$K:$L,2,0),"")</f>
        <v/>
      </c>
      <c r="E40" s="26"/>
      <c r="F40"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41" spans="2:6" ht="15.6" x14ac:dyDescent="0.3">
      <c r="B41" s="24"/>
      <c r="C41" s="19"/>
      <c r="D41" s="22" t="str">
        <f>IFERROR(VLOOKUP($C41,Datos!$K:$L,2,0),"")</f>
        <v/>
      </c>
      <c r="E41" s="24"/>
      <c r="F41"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42" spans="2:6" ht="15.6" x14ac:dyDescent="0.3">
      <c r="B42" s="26"/>
      <c r="C42" s="45"/>
      <c r="D42" s="21" t="str">
        <f>IFERROR(VLOOKUP($C42,Datos!$K:$L,2,0),"")</f>
        <v/>
      </c>
      <c r="E42" s="26"/>
      <c r="F42"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43" spans="2:6" ht="15.6" x14ac:dyDescent="0.3">
      <c r="B43" s="24"/>
      <c r="C43" s="19"/>
      <c r="D43" s="22" t="str">
        <f>IFERROR(VLOOKUP($C43,Datos!$K:$L,2,0),"")</f>
        <v/>
      </c>
      <c r="E43" s="24"/>
      <c r="F43"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44" spans="2:6" ht="15.6" x14ac:dyDescent="0.3">
      <c r="B44" s="26"/>
      <c r="C44" s="45"/>
      <c r="D44" s="21" t="str">
        <f>IFERROR(VLOOKUP($C44,Datos!$K:$L,2,0),"")</f>
        <v/>
      </c>
      <c r="E44" s="26"/>
      <c r="F44"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45" spans="2:6" ht="15" customHeight="1" x14ac:dyDescent="0.3">
      <c r="B45" s="24"/>
      <c r="C45" s="19"/>
      <c r="D45" s="22" t="str">
        <f>IFERROR(VLOOKUP($C45,Datos!$K:$L,2,0),"")</f>
        <v/>
      </c>
      <c r="E45" s="24"/>
      <c r="F45"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46" spans="2:6" ht="15.6" x14ac:dyDescent="0.3">
      <c r="B46" s="26"/>
      <c r="C46" s="45"/>
      <c r="D46" s="21" t="str">
        <f>IFERROR(VLOOKUP($C46,Datos!$K:$L,2,0),"")</f>
        <v/>
      </c>
      <c r="E46" s="26"/>
      <c r="F46"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47" spans="2:6" ht="15.6" x14ac:dyDescent="0.3">
      <c r="B47" s="24"/>
      <c r="C47" s="19"/>
      <c r="D47" s="22" t="str">
        <f>IFERROR(VLOOKUP($C47,Datos!$K:$L,2,0),"")</f>
        <v/>
      </c>
      <c r="E47" s="24"/>
      <c r="F47"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48" spans="2:6" ht="15.6" x14ac:dyDescent="0.3">
      <c r="B48" s="26"/>
      <c r="C48" s="45"/>
      <c r="D48" s="21" t="str">
        <f>IFERROR(VLOOKUP($C48,Datos!$K:$L,2,0),"")</f>
        <v/>
      </c>
      <c r="E48" s="26"/>
      <c r="F48"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49" spans="2:6" ht="15.6" x14ac:dyDescent="0.3">
      <c r="B49" s="24"/>
      <c r="C49" s="19"/>
      <c r="D49" s="22" t="str">
        <f>IFERROR(VLOOKUP($C49,Datos!$K:$L,2,0),"")</f>
        <v/>
      </c>
      <c r="E49" s="24"/>
      <c r="F49"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50" spans="2:6" ht="15.6" x14ac:dyDescent="0.3">
      <c r="B50" s="26"/>
      <c r="C50" s="45"/>
      <c r="D50" s="21" t="str">
        <f>IFERROR(VLOOKUP($C50,Datos!$K:$L,2,0),"")</f>
        <v/>
      </c>
      <c r="E50" s="26"/>
      <c r="F50"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51" spans="2:6" ht="15.6" x14ac:dyDescent="0.3">
      <c r="B51" s="24"/>
      <c r="C51" s="19"/>
      <c r="D51" s="22" t="str">
        <f>IFERROR(VLOOKUP($C51,Datos!$K:$L,2,0),"")</f>
        <v/>
      </c>
      <c r="E51" s="24"/>
      <c r="F51"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52" spans="2:6" ht="15.6" x14ac:dyDescent="0.3">
      <c r="B52" s="26"/>
      <c r="C52" s="45"/>
      <c r="D52" s="21" t="str">
        <f>IFERROR(VLOOKUP($C52,Datos!$K:$L,2,0),"")</f>
        <v/>
      </c>
      <c r="E52" s="26"/>
      <c r="F52"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53" spans="2:6" ht="15.6" x14ac:dyDescent="0.3">
      <c r="B53" s="24"/>
      <c r="C53" s="19"/>
      <c r="D53" s="22" t="str">
        <f>IFERROR(VLOOKUP($C53,Datos!$K:$L,2,0),"")</f>
        <v/>
      </c>
      <c r="E53" s="24"/>
      <c r="F53" s="28" t="str">
        <f>IF(Table214[[#This Row],[Medicamento (Principio Activo)]]="CODEINA","Cantidad en Kilos de codeína",
IF(Table214[[#This Row],[Presentación]]= "Comprimidos (mg)","Cantidad en unidades de comprimidos",
IF(Table214[[#This Row],[Presentación]]= "Ampolla (mg/2mL)","Cantidad en unidades de Ampollas",
IF(Table214[[#This Row],[Presentación]]= "Parches (25 mcg/min)(4.2 mg)","Cantidad en unidades de Parches",
IF(Table214[[#This Row],[Presentación]]= "Parches (50 mcg/min)(8.4 mg)","Cantidad en unidades de Parches",
IF(Table214[[#This Row],[Presentación]]= "Parches (100 mcg/min)(16.8 mg)","Cantidad en unidades de Parches",
IF(Table214[[#This Row],[Presentación]]= "Ampolla (mg/mL)","Cantidad en unidades de Ampollas",
IF(Table214[[#This Row],[Presentación]]= "Tableta (mg)","Cantidad en unidades de Tabletas",
IF(Table214[[#This Row],[Presentación]]="Cápsula (mg)","Cantidad en unidades de Cápsulas","")))))))))</f>
        <v/>
      </c>
    </row>
    <row r="54" spans="2:6" x14ac:dyDescent="0.3"/>
    <row r="55" spans="2:6" ht="41.4" customHeight="1" x14ac:dyDescent="0.3">
      <c r="B55" s="62" t="s">
        <v>131</v>
      </c>
      <c r="C55" s="63"/>
      <c r="D55" s="63"/>
      <c r="E55" s="63"/>
    </row>
    <row r="56" spans="2:6" x14ac:dyDescent="0.3"/>
    <row r="71" customFormat="1" ht="15" hidden="1" customHeight="1" x14ac:dyDescent="0.3"/>
    <row r="72" customFormat="1" ht="15" hidden="1" customHeight="1" x14ac:dyDescent="0.3"/>
  </sheetData>
  <sheetProtection algorithmName="SHA-512" hashValue="/8rgeu0Di2lF+1HU8LunnyyPGH6Worx7+yECqhHxrKDW/asKXOfg8NG08eoLdUmomOybFFLRahE5IIMeJtDRpQ==" saltValue="NYR8h2kY3CBLERP7yD7Msw==" spinCount="100000" sheet="1" objects="1" scenarios="1" sort="0" autoFilter="0"/>
  <mergeCells count="4">
    <mergeCell ref="A2:E4"/>
    <mergeCell ref="E11:E12"/>
    <mergeCell ref="B55:E55"/>
    <mergeCell ref="C7:XFD7"/>
  </mergeCells>
  <dataValidations count="2">
    <dataValidation type="whole" operator="greaterThanOrEqual" allowBlank="1" showInputMessage="1" showErrorMessage="1" sqref="E14:E53" xr:uid="{AA7D97AF-38DA-4D23-AD65-C7CF83D9267B}">
      <formula1>0</formula1>
    </dataValidation>
    <dataValidation type="list" allowBlank="1" showInputMessage="1" showErrorMessage="1" sqref="C14:C53" xr:uid="{6D2148C7-DE0F-446F-A4CB-4987320A8CF1}">
      <formula1>INDIRECT($B14)</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DBCAE659-61F8-4347-8745-1E525000DC98}">
          <x14:formula1>
            <xm:f>Datos!$N$1:$U$1</xm:f>
          </x14:formula1>
          <xm:sqref>B14:B53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9EC4A-DD8E-4ED5-B9CB-DC21AC5F4790}">
  <dimension ref="A1:I73"/>
  <sheetViews>
    <sheetView showGridLines="0" showRowColHeaders="0" zoomScale="83" zoomScaleNormal="115" workbookViewId="0">
      <pane ySplit="13" topLeftCell="A14" activePane="bottomLeft" state="frozen"/>
      <selection pane="bottomLeft" activeCell="B14" sqref="B14"/>
    </sheetView>
  </sheetViews>
  <sheetFormatPr baseColWidth="10" defaultColWidth="0" defaultRowHeight="14.4" customHeight="1" zeroHeight="1" x14ac:dyDescent="0.3"/>
  <cols>
    <col min="1" max="1" width="8.77734375" customWidth="1"/>
    <col min="2" max="2" width="22" customWidth="1"/>
    <col min="3" max="3" width="57.5546875" bestFit="1" customWidth="1"/>
    <col min="4" max="4" width="29.6640625" customWidth="1"/>
    <col min="5" max="5" width="25.88671875" customWidth="1"/>
    <col min="6" max="6" width="25" bestFit="1" customWidth="1"/>
    <col min="7" max="7" width="8.77734375" customWidth="1"/>
    <col min="8" max="9" width="0" hidden="1" customWidth="1"/>
    <col min="10" max="16384" width="8.77734375" hidden="1"/>
  </cols>
  <sheetData>
    <row r="1" spans="1:6" x14ac:dyDescent="0.3"/>
    <row r="2" spans="1:6" ht="14.4" customHeight="1" x14ac:dyDescent="0.3">
      <c r="A2" s="59" t="s">
        <v>119</v>
      </c>
      <c r="B2" s="59"/>
      <c r="C2" s="59"/>
      <c r="D2" s="59"/>
      <c r="E2" s="59"/>
    </row>
    <row r="3" spans="1:6" ht="14.55" customHeight="1" x14ac:dyDescent="0.3">
      <c r="A3" s="59"/>
      <c r="B3" s="59"/>
      <c r="C3" s="59"/>
      <c r="D3" s="59"/>
      <c r="E3" s="59"/>
    </row>
    <row r="4" spans="1:6" ht="13.2" customHeight="1" x14ac:dyDescent="0.3">
      <c r="A4" s="59"/>
      <c r="B4" s="59"/>
      <c r="C4" s="59"/>
      <c r="D4" s="59"/>
      <c r="E4" s="59"/>
    </row>
    <row r="5" spans="1:6" s="31" customFormat="1" ht="3" customHeight="1" x14ac:dyDescent="0.7">
      <c r="A5" s="30"/>
      <c r="B5" s="30"/>
      <c r="C5" s="30"/>
      <c r="D5" s="30"/>
      <c r="E5" s="30"/>
    </row>
    <row r="6" spans="1:6" ht="3" customHeight="1" x14ac:dyDescent="0.6">
      <c r="B6" s="32"/>
      <c r="C6" s="32"/>
      <c r="D6" s="32"/>
    </row>
    <row r="7" spans="1:6" ht="36" customHeight="1" x14ac:dyDescent="0.3">
      <c r="B7" s="49" t="s">
        <v>122</v>
      </c>
      <c r="C7" s="56" t="s">
        <v>123</v>
      </c>
      <c r="D7" s="56"/>
      <c r="E7" s="56"/>
      <c r="F7" s="56"/>
    </row>
    <row r="8" spans="1:6" ht="2.4" customHeight="1" x14ac:dyDescent="0.3">
      <c r="B8" s="33"/>
      <c r="C8" s="33"/>
      <c r="D8" s="33"/>
      <c r="E8" s="33"/>
      <c r="F8" s="31"/>
    </row>
    <row r="9" spans="1:6" ht="21.6" customHeight="1" x14ac:dyDescent="0.35">
      <c r="B9" s="34" t="s">
        <v>30</v>
      </c>
      <c r="C9" s="35" t="str">
        <f>IF(Empresa!$C$7=0,"",Empresa!$C$7)</f>
        <v/>
      </c>
      <c r="E9" s="28" t="s">
        <v>112</v>
      </c>
    </row>
    <row r="10" spans="1:6" ht="21" x14ac:dyDescent="0.4">
      <c r="B10" s="34" t="s">
        <v>29</v>
      </c>
      <c r="C10" s="36" t="str">
        <f>IF(Empresa!$C$24=0,"",Empresa!$C$24)</f>
        <v/>
      </c>
      <c r="E10" s="28" t="s">
        <v>110</v>
      </c>
    </row>
    <row r="11" spans="1:6" ht="15.6" customHeight="1" x14ac:dyDescent="0.3">
      <c r="B11" s="34" t="s">
        <v>0</v>
      </c>
      <c r="C11" s="37">
        <v>2024</v>
      </c>
      <c r="E11" s="57" t="s">
        <v>111</v>
      </c>
    </row>
    <row r="12" spans="1:6" ht="14.4" customHeight="1" x14ac:dyDescent="0.3">
      <c r="E12" s="58"/>
    </row>
    <row r="13" spans="1:6" ht="28.8" x14ac:dyDescent="0.3">
      <c r="B13" s="20" t="s">
        <v>26</v>
      </c>
      <c r="C13" s="20" t="s">
        <v>1</v>
      </c>
      <c r="D13" s="20" t="s">
        <v>2</v>
      </c>
      <c r="E13" s="38" t="s">
        <v>120</v>
      </c>
    </row>
    <row r="14" spans="1:6" ht="15.6" x14ac:dyDescent="0.3">
      <c r="B14" s="21" t="str">
        <f>IF(Table214[[#This Row],[Medicamento (Principio Activo)]]=0,"",Table214[[#This Row],[Medicamento (Principio Activo)]])</f>
        <v/>
      </c>
      <c r="C14" s="21" t="str">
        <f>IF(Table214[[#This Row],[Marca Comercial]]=0,"",Table214[[#This Row],[Marca Comercial]])</f>
        <v/>
      </c>
      <c r="D14" s="21" t="str">
        <f>IFERROR(VLOOKUP($C14,Datos!$K:$L,2,0),"")</f>
        <v/>
      </c>
      <c r="E14" s="27"/>
      <c r="F14"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15" spans="1:6" ht="15.6" x14ac:dyDescent="0.3">
      <c r="B15" s="22" t="str">
        <f>IF(Table214[[#This Row],[Medicamento (Principio Activo)]]=0,"",Table214[[#This Row],[Medicamento (Principio Activo)]])</f>
        <v/>
      </c>
      <c r="C15" s="22" t="str">
        <f>IF(Table214[[#This Row],[Marca Comercial]]=0,"",Table214[[#This Row],[Marca Comercial]])</f>
        <v/>
      </c>
      <c r="D15" s="22" t="str">
        <f>IFERROR(VLOOKUP($C15,Datos!$K:$L,2,0),"")</f>
        <v/>
      </c>
      <c r="E15" s="24"/>
      <c r="F15"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16" spans="1:6" ht="15.6" x14ac:dyDescent="0.3">
      <c r="B16" s="21" t="str">
        <f>IF(Table214[[#This Row],[Medicamento (Principio Activo)]]=0,"",Table214[[#This Row],[Medicamento (Principio Activo)]])</f>
        <v/>
      </c>
      <c r="C16" s="21" t="str">
        <f>IF(Table214[[#This Row],[Marca Comercial]]=0,"",Table214[[#This Row],[Marca Comercial]])</f>
        <v/>
      </c>
      <c r="D16" s="21" t="str">
        <f>IFERROR(VLOOKUP($C16,Datos!$K:$L,2,0),"")</f>
        <v/>
      </c>
      <c r="E16" s="27"/>
      <c r="F16"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17" spans="2:6" ht="15.6" x14ac:dyDescent="0.3">
      <c r="B17" s="22" t="str">
        <f>IF(Table214[[#This Row],[Medicamento (Principio Activo)]]=0,"",Table214[[#This Row],[Medicamento (Principio Activo)]])</f>
        <v/>
      </c>
      <c r="C17" s="22" t="str">
        <f>IF(Table214[[#This Row],[Marca Comercial]]=0,"",Table214[[#This Row],[Marca Comercial]])</f>
        <v/>
      </c>
      <c r="D17" s="22" t="str">
        <f>IFERROR(VLOOKUP($C17,Datos!$K:$L,2,0),"")</f>
        <v/>
      </c>
      <c r="E17" s="24"/>
      <c r="F17"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18" spans="2:6" ht="15.6" x14ac:dyDescent="0.3">
      <c r="B18" s="21" t="str">
        <f>IF(Table214[[#This Row],[Medicamento (Principio Activo)]]=0,"",Table214[[#This Row],[Medicamento (Principio Activo)]])</f>
        <v/>
      </c>
      <c r="C18" s="21" t="str">
        <f>IF(Table214[[#This Row],[Marca Comercial]]=0,"",Table214[[#This Row],[Marca Comercial]])</f>
        <v/>
      </c>
      <c r="D18" s="21" t="str">
        <f>IFERROR(VLOOKUP($C18,Datos!$K:$L,2,0),"")</f>
        <v/>
      </c>
      <c r="E18" s="27"/>
      <c r="F18"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19" spans="2:6" ht="15.6" x14ac:dyDescent="0.3">
      <c r="B19" s="22" t="str">
        <f>IF(Table214[[#This Row],[Medicamento (Principio Activo)]]=0,"",Table214[[#This Row],[Medicamento (Principio Activo)]])</f>
        <v/>
      </c>
      <c r="C19" s="22" t="str">
        <f>IF(Table214[[#This Row],[Marca Comercial]]=0,"",Table214[[#This Row],[Marca Comercial]])</f>
        <v/>
      </c>
      <c r="D19" s="22" t="str">
        <f>IFERROR(VLOOKUP($C19,Datos!$K:$L,2,0),"")</f>
        <v/>
      </c>
      <c r="E19" s="24"/>
      <c r="F19"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20" spans="2:6" ht="15.6" x14ac:dyDescent="0.3">
      <c r="B20" s="21" t="str">
        <f>IF(Table214[[#This Row],[Medicamento (Principio Activo)]]=0,"",Table214[[#This Row],[Medicamento (Principio Activo)]])</f>
        <v/>
      </c>
      <c r="C20" s="21" t="str">
        <f>IF(Table214[[#This Row],[Marca Comercial]]=0,"",Table214[[#This Row],[Marca Comercial]])</f>
        <v/>
      </c>
      <c r="D20" s="21" t="str">
        <f>IFERROR(VLOOKUP($C20,Datos!$K:$L,2,0),"")</f>
        <v/>
      </c>
      <c r="E20" s="27"/>
      <c r="F20"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21" spans="2:6" ht="15.6" x14ac:dyDescent="0.3">
      <c r="B21" s="22" t="str">
        <f>IF(Table214[[#This Row],[Medicamento (Principio Activo)]]=0,"",Table214[[#This Row],[Medicamento (Principio Activo)]])</f>
        <v/>
      </c>
      <c r="C21" s="22" t="str">
        <f>IF(Table214[[#This Row],[Marca Comercial]]=0,"",Table214[[#This Row],[Marca Comercial]])</f>
        <v/>
      </c>
      <c r="D21" s="22" t="str">
        <f>IFERROR(VLOOKUP($C21,Datos!$K:$L,2,0),"")</f>
        <v/>
      </c>
      <c r="E21" s="24"/>
      <c r="F21"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22" spans="2:6" ht="15.6" x14ac:dyDescent="0.3">
      <c r="B22" s="21" t="str">
        <f>IF(Table214[[#This Row],[Medicamento (Principio Activo)]]=0,"",Table214[[#This Row],[Medicamento (Principio Activo)]])</f>
        <v/>
      </c>
      <c r="C22" s="21" t="str">
        <f>IF(Table214[[#This Row],[Marca Comercial]]=0,"",Table214[[#This Row],[Marca Comercial]])</f>
        <v/>
      </c>
      <c r="D22" s="21" t="str">
        <f>IFERROR(VLOOKUP($C22,Datos!$K:$L,2,0),"")</f>
        <v/>
      </c>
      <c r="E22" s="27"/>
      <c r="F22"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23" spans="2:6" ht="15.6" x14ac:dyDescent="0.3">
      <c r="B23" s="22" t="str">
        <f>IF(Table214[[#This Row],[Medicamento (Principio Activo)]]=0,"",Table214[[#This Row],[Medicamento (Principio Activo)]])</f>
        <v/>
      </c>
      <c r="C23" s="22" t="str">
        <f>IF(Table214[[#This Row],[Marca Comercial]]=0,"",Table214[[#This Row],[Marca Comercial]])</f>
        <v/>
      </c>
      <c r="D23" s="22" t="str">
        <f>IFERROR(VLOOKUP($C23,Datos!$K:$L,2,0),"")</f>
        <v/>
      </c>
      <c r="E23" s="24"/>
      <c r="F23"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24" spans="2:6" ht="15.6" x14ac:dyDescent="0.3">
      <c r="B24" s="21" t="str">
        <f>IF(Table214[[#This Row],[Medicamento (Principio Activo)]]=0,"",Table214[[#This Row],[Medicamento (Principio Activo)]])</f>
        <v/>
      </c>
      <c r="C24" s="21" t="str">
        <f>IF(Table214[[#This Row],[Marca Comercial]]=0,"",Table214[[#This Row],[Marca Comercial]])</f>
        <v/>
      </c>
      <c r="D24" s="21" t="str">
        <f>IFERROR(VLOOKUP($C24,Datos!$K:$L,2,0),"")</f>
        <v/>
      </c>
      <c r="E24" s="27"/>
      <c r="F24"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25" spans="2:6" ht="15.6" x14ac:dyDescent="0.3">
      <c r="B25" s="22" t="str">
        <f>IF(Table214[[#This Row],[Medicamento (Principio Activo)]]=0,"",Table214[[#This Row],[Medicamento (Principio Activo)]])</f>
        <v/>
      </c>
      <c r="C25" s="22" t="str">
        <f>IF(Table214[[#This Row],[Marca Comercial]]=0,"",Table214[[#This Row],[Marca Comercial]])</f>
        <v/>
      </c>
      <c r="D25" s="22" t="str">
        <f>IFERROR(VLOOKUP($C25,Datos!$K:$L,2,0),"")</f>
        <v/>
      </c>
      <c r="E25" s="24"/>
      <c r="F25"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26" spans="2:6" ht="15.6" x14ac:dyDescent="0.3">
      <c r="B26" s="21" t="str">
        <f>IF(Table214[[#This Row],[Medicamento (Principio Activo)]]=0,"",Table214[[#This Row],[Medicamento (Principio Activo)]])</f>
        <v/>
      </c>
      <c r="C26" s="21" t="str">
        <f>IF(Table214[[#This Row],[Marca Comercial]]=0,"",Table214[[#This Row],[Marca Comercial]])</f>
        <v/>
      </c>
      <c r="D26" s="21" t="str">
        <f>IFERROR(VLOOKUP($C26,Datos!$K:$L,2,0),"")</f>
        <v/>
      </c>
      <c r="E26" s="27"/>
      <c r="F26"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27" spans="2:6" ht="15.6" x14ac:dyDescent="0.3">
      <c r="B27" s="22" t="str">
        <f>IF(Table214[[#This Row],[Medicamento (Principio Activo)]]=0,"",Table214[[#This Row],[Medicamento (Principio Activo)]])</f>
        <v/>
      </c>
      <c r="C27" s="22" t="str">
        <f>IF(Table214[[#This Row],[Marca Comercial]]=0,"",Table214[[#This Row],[Marca Comercial]])</f>
        <v/>
      </c>
      <c r="D27" s="22" t="str">
        <f>IFERROR(VLOOKUP($C27,Datos!$K:$L,2,0),"")</f>
        <v/>
      </c>
      <c r="E27" s="24"/>
      <c r="F27"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28" spans="2:6" ht="15.6" x14ac:dyDescent="0.3">
      <c r="B28" s="21" t="str">
        <f>IF(Table214[[#This Row],[Medicamento (Principio Activo)]]=0,"",Table214[[#This Row],[Medicamento (Principio Activo)]])</f>
        <v/>
      </c>
      <c r="C28" s="21" t="str">
        <f>IF(Table214[[#This Row],[Marca Comercial]]=0,"",Table214[[#This Row],[Marca Comercial]])</f>
        <v/>
      </c>
      <c r="D28" s="21" t="str">
        <f>IFERROR(VLOOKUP($C28,Datos!$K:$L,2,0),"")</f>
        <v/>
      </c>
      <c r="E28" s="27"/>
      <c r="F28"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29" spans="2:6" ht="15.6" x14ac:dyDescent="0.3">
      <c r="B29" s="22" t="str">
        <f>IF(Table214[[#This Row],[Medicamento (Principio Activo)]]=0,"",Table214[[#This Row],[Medicamento (Principio Activo)]])</f>
        <v/>
      </c>
      <c r="C29" s="22" t="str">
        <f>IF(Table214[[#This Row],[Marca Comercial]]=0,"",Table214[[#This Row],[Marca Comercial]])</f>
        <v/>
      </c>
      <c r="D29" s="22" t="str">
        <f>IFERROR(VLOOKUP($C29,Datos!$K:$L,2,0),"")</f>
        <v/>
      </c>
      <c r="E29" s="24"/>
      <c r="F29"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30" spans="2:6" ht="15.6" x14ac:dyDescent="0.3">
      <c r="B30" s="21" t="str">
        <f>IF(Table214[[#This Row],[Medicamento (Principio Activo)]]=0,"",Table214[[#This Row],[Medicamento (Principio Activo)]])</f>
        <v/>
      </c>
      <c r="C30" s="21" t="str">
        <f>IF(Table214[[#This Row],[Marca Comercial]]=0,"",Table214[[#This Row],[Marca Comercial]])</f>
        <v/>
      </c>
      <c r="D30" s="21" t="str">
        <f>IFERROR(VLOOKUP($C30,Datos!$K:$L,2,0),"")</f>
        <v/>
      </c>
      <c r="E30" s="27"/>
      <c r="F30"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31" spans="2:6" ht="15.6" x14ac:dyDescent="0.3">
      <c r="B31" s="22" t="str">
        <f>IF(Table214[[#This Row],[Medicamento (Principio Activo)]]=0,"",Table214[[#This Row],[Medicamento (Principio Activo)]])</f>
        <v/>
      </c>
      <c r="C31" s="22" t="str">
        <f>IF(Table214[[#This Row],[Marca Comercial]]=0,"",Table214[[#This Row],[Marca Comercial]])</f>
        <v/>
      </c>
      <c r="D31" s="22" t="str">
        <f>IFERROR(VLOOKUP($C31,Datos!$K:$L,2,0),"")</f>
        <v/>
      </c>
      <c r="E31" s="24"/>
      <c r="F31"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32" spans="2:6" ht="15.6" x14ac:dyDescent="0.3">
      <c r="B32" s="21" t="str">
        <f>IF(Table214[[#This Row],[Medicamento (Principio Activo)]]=0,"",Table214[[#This Row],[Medicamento (Principio Activo)]])</f>
        <v/>
      </c>
      <c r="C32" s="21" t="str">
        <f>IF(Table214[[#This Row],[Marca Comercial]]=0,"",Table214[[#This Row],[Marca Comercial]])</f>
        <v/>
      </c>
      <c r="D32" s="21" t="str">
        <f>IFERROR(VLOOKUP($C32,Datos!$K:$L,2,0),"")</f>
        <v/>
      </c>
      <c r="E32" s="27"/>
      <c r="F32"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33" spans="2:6" ht="15.6" x14ac:dyDescent="0.3">
      <c r="B33" s="22" t="str">
        <f>IF(Table214[[#This Row],[Medicamento (Principio Activo)]]=0,"",Table214[[#This Row],[Medicamento (Principio Activo)]])</f>
        <v/>
      </c>
      <c r="C33" s="22" t="str">
        <f>IF(Table214[[#This Row],[Marca Comercial]]=0,"",Table214[[#This Row],[Marca Comercial]])</f>
        <v/>
      </c>
      <c r="D33" s="22" t="str">
        <f>IFERROR(VLOOKUP($C33,Datos!$K:$L,2,0),"")</f>
        <v/>
      </c>
      <c r="E33" s="24"/>
      <c r="F33"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34" spans="2:6" ht="15.6" x14ac:dyDescent="0.3">
      <c r="B34" s="21" t="str">
        <f>IF(Table214[[#This Row],[Medicamento (Principio Activo)]]=0,"",Table214[[#This Row],[Medicamento (Principio Activo)]])</f>
        <v/>
      </c>
      <c r="C34" s="21" t="str">
        <f>IF(Table214[[#This Row],[Marca Comercial]]=0,"",Table214[[#This Row],[Marca Comercial]])</f>
        <v/>
      </c>
      <c r="D34" s="21" t="str">
        <f>IFERROR(VLOOKUP($C34,Datos!$K:$L,2,0),"")</f>
        <v/>
      </c>
      <c r="E34" s="27"/>
      <c r="F34"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35" spans="2:6" ht="15.6" x14ac:dyDescent="0.3">
      <c r="B35" s="22" t="str">
        <f>IF(Table214[[#This Row],[Medicamento (Principio Activo)]]=0,"",Table214[[#This Row],[Medicamento (Principio Activo)]])</f>
        <v/>
      </c>
      <c r="C35" s="22" t="str">
        <f>IF(Table214[[#This Row],[Marca Comercial]]=0,"",Table214[[#This Row],[Marca Comercial]])</f>
        <v/>
      </c>
      <c r="D35" s="22" t="str">
        <f>IFERROR(VLOOKUP($C35,Datos!$K:$L,2,0),"")</f>
        <v/>
      </c>
      <c r="E35" s="24"/>
      <c r="F35"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36" spans="2:6" ht="15.6" x14ac:dyDescent="0.3">
      <c r="B36" s="21" t="str">
        <f>IF(Table214[[#This Row],[Medicamento (Principio Activo)]]=0,"",Table214[[#This Row],[Medicamento (Principio Activo)]])</f>
        <v/>
      </c>
      <c r="C36" s="21" t="str">
        <f>IF(Table214[[#This Row],[Marca Comercial]]=0,"",Table214[[#This Row],[Marca Comercial]])</f>
        <v/>
      </c>
      <c r="D36" s="21" t="str">
        <f>IFERROR(VLOOKUP($C36,Datos!$K:$L,2,0),"")</f>
        <v/>
      </c>
      <c r="E36" s="27"/>
      <c r="F36"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37" spans="2:6" ht="15.6" x14ac:dyDescent="0.3">
      <c r="B37" s="22" t="str">
        <f>IF(Table214[[#This Row],[Medicamento (Principio Activo)]]=0,"",Table214[[#This Row],[Medicamento (Principio Activo)]])</f>
        <v/>
      </c>
      <c r="C37" s="22" t="str">
        <f>IF(Table214[[#This Row],[Marca Comercial]]=0,"",Table214[[#This Row],[Marca Comercial]])</f>
        <v/>
      </c>
      <c r="D37" s="22" t="str">
        <f>IFERROR(VLOOKUP($C37,Datos!$K:$L,2,0),"")</f>
        <v/>
      </c>
      <c r="E37" s="24"/>
      <c r="F37"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38" spans="2:6" ht="15.6" x14ac:dyDescent="0.3">
      <c r="B38" s="21" t="str">
        <f>IF(Table214[[#This Row],[Medicamento (Principio Activo)]]=0,"",Table214[[#This Row],[Medicamento (Principio Activo)]])</f>
        <v/>
      </c>
      <c r="C38" s="21" t="str">
        <f>IF(Table214[[#This Row],[Marca Comercial]]=0,"",Table214[[#This Row],[Marca Comercial]])</f>
        <v/>
      </c>
      <c r="D38" s="21" t="str">
        <f>IFERROR(VLOOKUP($C38,Datos!$K:$L,2,0),"")</f>
        <v/>
      </c>
      <c r="E38" s="27"/>
      <c r="F38"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39" spans="2:6" ht="15.6" x14ac:dyDescent="0.3">
      <c r="B39" s="22" t="str">
        <f>IF(Table214[[#This Row],[Medicamento (Principio Activo)]]=0,"",Table214[[#This Row],[Medicamento (Principio Activo)]])</f>
        <v/>
      </c>
      <c r="C39" s="22" t="str">
        <f>IF(Table214[[#This Row],[Marca Comercial]]=0,"",Table214[[#This Row],[Marca Comercial]])</f>
        <v/>
      </c>
      <c r="D39" s="22" t="str">
        <f>IFERROR(VLOOKUP($C39,Datos!$K:$L,2,0),"")</f>
        <v/>
      </c>
      <c r="E39" s="24"/>
      <c r="F39"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40" spans="2:6" s="29" customFormat="1" ht="15.6" x14ac:dyDescent="0.3">
      <c r="B40" s="21" t="str">
        <f>IF(Table214[[#This Row],[Medicamento (Principio Activo)]]=0,"",Table214[[#This Row],[Medicamento (Principio Activo)]])</f>
        <v/>
      </c>
      <c r="C40" s="21" t="str">
        <f>IF(Table214[[#This Row],[Marca Comercial]]=0,"",Table214[[#This Row],[Marca Comercial]])</f>
        <v/>
      </c>
      <c r="D40" s="21" t="str">
        <f>IFERROR(VLOOKUP($C40,Datos!$K:$L,2,0),"")</f>
        <v/>
      </c>
      <c r="E40" s="27"/>
      <c r="F40"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41" spans="2:6" ht="15.6" x14ac:dyDescent="0.3">
      <c r="B41" s="22" t="str">
        <f>IF(Table214[[#This Row],[Medicamento (Principio Activo)]]=0,"",Table214[[#This Row],[Medicamento (Principio Activo)]])</f>
        <v/>
      </c>
      <c r="C41" s="22" t="str">
        <f>IF(Table214[[#This Row],[Marca Comercial]]=0,"",Table214[[#This Row],[Marca Comercial]])</f>
        <v/>
      </c>
      <c r="D41" s="22" t="str">
        <f>IFERROR(VLOOKUP($C41,Datos!$K:$L,2,0),"")</f>
        <v/>
      </c>
      <c r="E41" s="24"/>
      <c r="F41"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42" spans="2:6" ht="15.6" x14ac:dyDescent="0.3">
      <c r="B42" s="21" t="str">
        <f>IF(Table214[[#This Row],[Medicamento (Principio Activo)]]=0,"",Table214[[#This Row],[Medicamento (Principio Activo)]])</f>
        <v/>
      </c>
      <c r="C42" s="21" t="str">
        <f>IF(Table214[[#This Row],[Marca Comercial]]=0,"",Table214[[#This Row],[Marca Comercial]])</f>
        <v/>
      </c>
      <c r="D42" s="21" t="str">
        <f>IFERROR(VLOOKUP($C42,Datos!$K:$L,2,0),"")</f>
        <v/>
      </c>
      <c r="E42" s="27"/>
      <c r="F42"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43" spans="2:6" ht="15.6" x14ac:dyDescent="0.3">
      <c r="B43" s="22" t="str">
        <f>IF(Table214[[#This Row],[Medicamento (Principio Activo)]]=0,"",Table214[[#This Row],[Medicamento (Principio Activo)]])</f>
        <v/>
      </c>
      <c r="C43" s="22" t="str">
        <f>IF(Table214[[#This Row],[Marca Comercial]]=0,"",Table214[[#This Row],[Marca Comercial]])</f>
        <v/>
      </c>
      <c r="D43" s="22" t="str">
        <f>IFERROR(VLOOKUP($C43,Datos!$K:$L,2,0),"")</f>
        <v/>
      </c>
      <c r="E43" s="24"/>
      <c r="F43"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44" spans="2:6" ht="15.6" x14ac:dyDescent="0.3">
      <c r="B44" s="21" t="str">
        <f>IF(Table214[[#This Row],[Medicamento (Principio Activo)]]=0,"",Table214[[#This Row],[Medicamento (Principio Activo)]])</f>
        <v/>
      </c>
      <c r="C44" s="21" t="str">
        <f>IF(Table214[[#This Row],[Marca Comercial]]=0,"",Table214[[#This Row],[Marca Comercial]])</f>
        <v/>
      </c>
      <c r="D44" s="21" t="str">
        <f>IFERROR(VLOOKUP($C44,Datos!$K:$L,2,0),"")</f>
        <v/>
      </c>
      <c r="E44" s="27"/>
      <c r="F44"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45" spans="2:6" ht="15.6" x14ac:dyDescent="0.3">
      <c r="B45" s="22" t="str">
        <f>IF(Table214[[#This Row],[Medicamento (Principio Activo)]]=0,"",Table214[[#This Row],[Medicamento (Principio Activo)]])</f>
        <v/>
      </c>
      <c r="C45" s="22" t="str">
        <f>IF(Table214[[#This Row],[Marca Comercial]]=0,"",Table214[[#This Row],[Marca Comercial]])</f>
        <v/>
      </c>
      <c r="D45" s="22" t="str">
        <f>IFERROR(VLOOKUP($C45,Datos!$K:$L,2,0),"")</f>
        <v/>
      </c>
      <c r="E45" s="24"/>
      <c r="F45"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46" spans="2:6" ht="15.6" x14ac:dyDescent="0.3">
      <c r="B46" s="21" t="str">
        <f>IF(Table214[[#This Row],[Medicamento (Principio Activo)]]=0,"",Table214[[#This Row],[Medicamento (Principio Activo)]])</f>
        <v/>
      </c>
      <c r="C46" s="21" t="str">
        <f>IF(Table214[[#This Row],[Marca Comercial]]=0,"",Table214[[#This Row],[Marca Comercial]])</f>
        <v/>
      </c>
      <c r="D46" s="21" t="str">
        <f>IFERROR(VLOOKUP($C46,Datos!$K:$L,2,0),"")</f>
        <v/>
      </c>
      <c r="E46" s="27"/>
      <c r="F46"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47" spans="2:6" ht="15.6" x14ac:dyDescent="0.3">
      <c r="B47" s="22" t="str">
        <f>IF(Table214[[#This Row],[Medicamento (Principio Activo)]]=0,"",Table214[[#This Row],[Medicamento (Principio Activo)]])</f>
        <v/>
      </c>
      <c r="C47" s="22" t="str">
        <f>IF(Table214[[#This Row],[Marca Comercial]]=0,"",Table214[[#This Row],[Marca Comercial]])</f>
        <v/>
      </c>
      <c r="D47" s="22" t="str">
        <f>IFERROR(VLOOKUP($C47,Datos!$K:$L,2,0),"")</f>
        <v/>
      </c>
      <c r="E47" s="24"/>
      <c r="F47"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48" spans="2:6" ht="15" customHeight="1" x14ac:dyDescent="0.3">
      <c r="B48" s="21" t="str">
        <f>IF(Table214[[#This Row],[Medicamento (Principio Activo)]]=0,"",Table214[[#This Row],[Medicamento (Principio Activo)]])</f>
        <v/>
      </c>
      <c r="C48" s="21" t="str">
        <f>IF(Table214[[#This Row],[Marca Comercial]]=0,"",Table214[[#This Row],[Marca Comercial]])</f>
        <v/>
      </c>
      <c r="D48" s="21" t="str">
        <f>IFERROR(VLOOKUP($C48,Datos!$K:$L,2,0),"")</f>
        <v/>
      </c>
      <c r="E48" s="27"/>
      <c r="F48"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49" spans="2:6" ht="15.6" x14ac:dyDescent="0.3">
      <c r="B49" s="22" t="str">
        <f>IF(Table214[[#This Row],[Medicamento (Principio Activo)]]=0,"",Table214[[#This Row],[Medicamento (Principio Activo)]])</f>
        <v/>
      </c>
      <c r="C49" s="22" t="str">
        <f>IF(Table214[[#This Row],[Marca Comercial]]=0,"",Table214[[#This Row],[Marca Comercial]])</f>
        <v/>
      </c>
      <c r="D49" s="22" t="str">
        <f>IFERROR(VLOOKUP($C49,Datos!$K:$L,2,0),"")</f>
        <v/>
      </c>
      <c r="E49" s="24"/>
      <c r="F49"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50" spans="2:6" ht="15.6" x14ac:dyDescent="0.3">
      <c r="B50" s="21" t="str">
        <f>IF(Table214[[#This Row],[Medicamento (Principio Activo)]]=0,"",Table214[[#This Row],[Medicamento (Principio Activo)]])</f>
        <v/>
      </c>
      <c r="C50" s="21" t="str">
        <f>IF(Table214[[#This Row],[Marca Comercial]]=0,"",Table214[[#This Row],[Marca Comercial]])</f>
        <v/>
      </c>
      <c r="D50" s="21" t="str">
        <f>IFERROR(VLOOKUP($C50,Datos!$K:$L,2,0),"")</f>
        <v/>
      </c>
      <c r="E50" s="27"/>
      <c r="F50"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51" spans="2:6" ht="15.6" x14ac:dyDescent="0.3">
      <c r="B51" s="22" t="str">
        <f>IF(Table214[[#This Row],[Medicamento (Principio Activo)]]=0,"",Table214[[#This Row],[Medicamento (Principio Activo)]])</f>
        <v/>
      </c>
      <c r="C51" s="22" t="str">
        <f>IF(Table214[[#This Row],[Marca Comercial]]=0,"",Table214[[#This Row],[Marca Comercial]])</f>
        <v/>
      </c>
      <c r="D51" s="22" t="str">
        <f>IFERROR(VLOOKUP($C51,Datos!$K:$L,2,0),"")</f>
        <v/>
      </c>
      <c r="E51" s="24"/>
      <c r="F51"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52" spans="2:6" ht="15.6" x14ac:dyDescent="0.3">
      <c r="B52" s="21" t="str">
        <f>IF(Table214[[#This Row],[Medicamento (Principio Activo)]]=0,"",Table214[[#This Row],[Medicamento (Principio Activo)]])</f>
        <v/>
      </c>
      <c r="C52" s="21" t="str">
        <f>IF(Table214[[#This Row],[Marca Comercial]]=0,"",Table214[[#This Row],[Marca Comercial]])</f>
        <v/>
      </c>
      <c r="D52" s="21" t="str">
        <f>IFERROR(VLOOKUP($C52,Datos!$K:$L,2,0),"")</f>
        <v/>
      </c>
      <c r="E52" s="27"/>
      <c r="F52"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53" spans="2:6" ht="15.6" x14ac:dyDescent="0.3">
      <c r="B53" s="22" t="str">
        <f>IF(Table214[[#This Row],[Medicamento (Principio Activo)]]=0,"",Table214[[#This Row],[Medicamento (Principio Activo)]])</f>
        <v/>
      </c>
      <c r="C53" s="22" t="str">
        <f>IF(Table214[[#This Row],[Marca Comercial]]=0,"",Table214[[#This Row],[Marca Comercial]])</f>
        <v/>
      </c>
      <c r="D53" s="22" t="str">
        <f>IFERROR(VLOOKUP($C53,Datos!$K:$L,2,0),"")</f>
        <v/>
      </c>
      <c r="E53" s="24"/>
      <c r="F53" s="28" t="str">
        <f>IF(Table21215[[#This Row],[Medicamento 
(Principio Activo)]]="CODEINA","Cantidad en Kilos de codeína",
IF(Table21215[[#This Row],[Presentación]]= "Comprimidos (mg)","Cantidad en unidades de comprimidos",
IF(Table21215[[#This Row],[Presentación]]= "Ampolla (mg/2mL)","Cantidad en unidades de Ampollas",
IF(Table21215[[#This Row],[Presentación]]= "Parches (25 mcg/min)(4.2 mg)","Cantidad en unidades de Parches",
IF(Table21215[[#This Row],[Presentación]]= "Parches (50 mcg/min)(8.4 mg)","Cantidad en unidades de Parches",
IF(Table21215[[#This Row],[Presentación]]= "Parches (100 mcg/min)(16.8 mg)","Cantidad en unidades de Parches",
IF(Table21215[[#This Row],[Presentación]]= "Ampolla (mg/mL)","Cantidad en unidades de Ampollas",
IF(Table21215[[#This Row],[Presentación]]= "Tableta (mg)","Cantidad en unidades de Tabletas",
IF(Table21215[[#This Row],[Presentación]]="Cápsula (mg)","Cantidad en unidades de Cápsulas","")))))))))</f>
        <v/>
      </c>
    </row>
    <row r="54" spans="2:6" x14ac:dyDescent="0.3">
      <c r="F54" s="28"/>
    </row>
    <row r="55" spans="2:6" ht="23.4" x14ac:dyDescent="0.45">
      <c r="B55" s="61" t="s">
        <v>121</v>
      </c>
      <c r="C55" s="61"/>
      <c r="D55" s="61"/>
      <c r="E55" s="61"/>
      <c r="F55" s="28"/>
    </row>
    <row r="56" spans="2:6" hidden="1" x14ac:dyDescent="0.3">
      <c r="F56" s="28"/>
    </row>
    <row r="57" spans="2:6" hidden="1" x14ac:dyDescent="0.3"/>
    <row r="64" spans="2:6" ht="14.4" customHeight="1" x14ac:dyDescent="0.3"/>
    <row r="72" customFormat="1" ht="15" hidden="1" customHeight="1" x14ac:dyDescent="0.3"/>
    <row r="73" customFormat="1" ht="15" hidden="1" customHeight="1" x14ac:dyDescent="0.3"/>
  </sheetData>
  <sheetProtection algorithmName="SHA-512" hashValue="ecx1G39ApmmCkd9CFyVFa8OuNijwAoNxkhE/Uf/jhkAsyeWQFoMObSloOP0uxqKrNYYDrXZ5rS/6rhPU9f/jKQ==" saltValue="Vw0OwuZS+LCo360Bp79vDg==" spinCount="100000" sheet="1" objects="1" scenarios="1" sort="0" autoFilter="0"/>
  <mergeCells count="4">
    <mergeCell ref="A2:E4"/>
    <mergeCell ref="E11:E12"/>
    <mergeCell ref="B55:E55"/>
    <mergeCell ref="C7:F7"/>
  </mergeCells>
  <phoneticPr fontId="19" type="noConversion"/>
  <dataValidations count="1">
    <dataValidation type="whole" operator="greaterThanOrEqual" allowBlank="1" showInputMessage="1" showErrorMessage="1" sqref="E14:E53" xr:uid="{557438A4-961F-4E51-A2E5-55E15E203782}">
      <formula1>0</formula1>
    </dataValidation>
  </dataValidations>
  <pageMargins left="0.7" right="0.7" top="0.75" bottom="0.75" header="0.3" footer="0.3"/>
  <pageSetup orientation="portrait"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AE17ACB4F7380488FE7CC390D34482B" ma:contentTypeVersion="18" ma:contentTypeDescription="Create a new document." ma:contentTypeScope="" ma:versionID="95a20bde626c0e1f6c7758c798a1845f">
  <xsd:schema xmlns:xsd="http://www.w3.org/2001/XMLSchema" xmlns:xs="http://www.w3.org/2001/XMLSchema" xmlns:p="http://schemas.microsoft.com/office/2006/metadata/properties" xmlns:ns2="749aca4f-b609-4ccd-b6bf-67e74b13023c" xmlns:ns3="9df85fcb-0c92-443c-81bb-a15c27339fa1" targetNamespace="http://schemas.microsoft.com/office/2006/metadata/properties" ma:root="true" ma:fieldsID="c3fc9ad41254c385d215658b91191468" ns2:_="" ns3:_="">
    <xsd:import namespace="749aca4f-b609-4ccd-b6bf-67e74b13023c"/>
    <xsd:import namespace="9df85fcb-0c92-443c-81bb-a15c27339fa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EventHashCode" minOccurs="0"/>
                <xsd:element ref="ns3:MediaServiceGenerationTime" minOccurs="0"/>
                <xsd:element ref="ns3:MediaServiceOCR"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9aca4f-b609-4ccd-b6bf-67e74b13023c"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2" nillable="true" ma:displayName="Taxonomy Catch All Column" ma:hidden="true" ma:list="{c1e51f1d-a5f7-4b87-bf23-50bf4bc8a7c0}" ma:internalName="TaxCatchAll" ma:showField="CatchAllData" ma:web="749aca4f-b609-4ccd-b6bf-67e74b13023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df85fcb-0c92-443c-81bb-a15c27339fa1"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fbf19e-35ee-4502-a3f6-523a8a98546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df85fcb-0c92-443c-81bb-a15c27339fa1">
      <Terms xmlns="http://schemas.microsoft.com/office/infopath/2007/PartnerControls"/>
    </lcf76f155ced4ddcb4097134ff3c332f>
    <TaxCatchAll xmlns="749aca4f-b609-4ccd-b6bf-67e74b13023c" xsi:nil="true"/>
  </documentManagement>
</p:properties>
</file>

<file path=customXml/itemProps1.xml><?xml version="1.0" encoding="utf-8"?>
<ds:datastoreItem xmlns:ds="http://schemas.openxmlformats.org/officeDocument/2006/customXml" ds:itemID="{EEDC1DF0-4F33-4E19-9CF8-EFDD8DD8A8BC}">
  <ds:schemaRefs>
    <ds:schemaRef ds:uri="http://schemas.microsoft.com/sharepoint/v3/contenttype/forms"/>
  </ds:schemaRefs>
</ds:datastoreItem>
</file>

<file path=customXml/itemProps2.xml><?xml version="1.0" encoding="utf-8"?>
<ds:datastoreItem xmlns:ds="http://schemas.openxmlformats.org/officeDocument/2006/customXml" ds:itemID="{460F53D1-8355-42E1-B4AA-925638A936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9aca4f-b609-4ccd-b6bf-67e74b13023c"/>
    <ds:schemaRef ds:uri="9df85fcb-0c92-443c-81bb-a15c27339f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091C27C-B516-4C65-B929-256744D80B81}">
  <ds:schemaRefs>
    <ds:schemaRef ds:uri="http://schemas.microsoft.com/office/2006/metadata/properties"/>
    <ds:schemaRef ds:uri="http://schemas.microsoft.com/office/infopath/2007/PartnerControls"/>
    <ds:schemaRef ds:uri="9df85fcb-0c92-443c-81bb-a15c27339fa1"/>
    <ds:schemaRef ds:uri="749aca4f-b609-4ccd-b6bf-67e74b13023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8</vt:i4>
      </vt:variant>
    </vt:vector>
  </HeadingPairs>
  <TitlesOfParts>
    <vt:vector size="14" baseType="lpstr">
      <vt:lpstr>Datos</vt:lpstr>
      <vt:lpstr>Empresa</vt:lpstr>
      <vt:lpstr>Previsión_2026</vt:lpstr>
      <vt:lpstr>Existencias_A_DIC_2026</vt:lpstr>
      <vt:lpstr>Consumo_2024</vt:lpstr>
      <vt:lpstr>Existencias_A_DIC_2024</vt:lpstr>
      <vt:lpstr>CODEINA</vt:lpstr>
      <vt:lpstr>FENTANILO</vt:lpstr>
      <vt:lpstr>METADONA</vt:lpstr>
      <vt:lpstr>METILFENIDATO</vt:lpstr>
      <vt:lpstr>MORFINA</vt:lpstr>
      <vt:lpstr>OXICODONA</vt:lpstr>
      <vt:lpstr>REMIFENTANIL</vt:lpstr>
      <vt:lpstr>TAPENTADOL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Isabel Ruiz Morera</cp:lastModifiedBy>
  <cp:revision/>
  <dcterms:created xsi:type="dcterms:W3CDTF">2023-03-15T22:20:58Z</dcterms:created>
  <dcterms:modified xsi:type="dcterms:W3CDTF">2025-04-14T14:12:00Z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0x0101003AE17ACB4F7380488FE7CC390D34482B</vt:lpwstr>
  </property>
  <property fmtid="{D5CDD505-2E9C-101B-9397-08002B2CF9AE}" pid="3" name="MediaServiceImageTags">
    <vt:lpwstr/>
  </property>
</Properties>
</file>